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47fc555749d67fa0/Documents/EERC/Regulations^J Orders^J Rules Etc/DUOS Issues/"/>
    </mc:Choice>
  </mc:AlternateContent>
  <xr:revisionPtr revIDLastSave="0" documentId="8_{21C11107-53F3-42C8-833F-D46691FD59F6}" xr6:coauthVersionLast="47" xr6:coauthVersionMax="47" xr10:uidLastSave="{00000000-0000-0000-0000-000000000000}"/>
  <bookViews>
    <workbookView xWindow="-108" yWindow="-108" windowWidth="23256" windowHeight="14856" activeTab="5" xr2:uid="{00000000-000D-0000-FFFF-FFFF00000000}"/>
  </bookViews>
  <sheets>
    <sheet name="Cover Page" sheetId="8" r:id="rId1"/>
    <sheet name="User Guide" sheetId="9" r:id="rId2"/>
    <sheet name="Assumptions" sheetId="1" r:id="rId3"/>
    <sheet name="Regulatory Asset Base" sheetId="3" r:id="rId4"/>
    <sheet name="Regulated OPEX" sheetId="4" r:id="rId5"/>
    <sheet name="Asset Depreciation" sheetId="5" r:id="rId6"/>
    <sheet name="DUoS Calculation" sheetId="7" r:id="rId7"/>
  </sheets>
  <externalReferences>
    <externalReference r:id="rId8"/>
    <externalReference r:id="rId9"/>
    <externalReference r:id="rId10"/>
  </externalReferences>
  <definedNames>
    <definedName name="ADJ" localSheetId="5">'Asset Depreciation'!#REF!</definedName>
    <definedName name="ADJ" localSheetId="0">'[1]Asset Depreciation'!#REF!</definedName>
    <definedName name="ADJ" localSheetId="6">'[2]Asset Depreciation'!#REF!</definedName>
    <definedName name="ADJ" localSheetId="1">'[1]Asset Depreciation'!#REF!</definedName>
    <definedName name="ADJ">'[3]Asset Depreciation'!#REF!</definedName>
    <definedName name="IQ_ADDIN" hidden="1">"AUTO"</definedName>
    <definedName name="NPV" localSheetId="5">'[2]Tariff Calculation'!#REF!</definedName>
    <definedName name="NPV" localSheetId="0">'[1]Tariff Calculation'!#REF!</definedName>
    <definedName name="NPV" localSheetId="6">'DUoS Calculation'!#REF!</definedName>
    <definedName name="NPV" localSheetId="1">'[1]Tariff Calculation'!#REF!</definedName>
    <definedName name="NPV">'[3]Tariff Calculation'!#REF!</definedName>
    <definedName name="NPV_P" localSheetId="5">'[2]Tariff Calculation'!#REF!</definedName>
    <definedName name="NPV_P" localSheetId="0">'[1]Tariff Calculation'!#REF!</definedName>
    <definedName name="NPV_P" localSheetId="6">'DUoS Calculation'!#REF!</definedName>
    <definedName name="NPV_P" localSheetId="1">'[1]Tariff Calculation'!#REF!</definedName>
    <definedName name="NPV_P">'[3]Tariff Calculation'!#REF!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62" i="3" l="1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J156" i="3"/>
  <c r="J155" i="3"/>
  <c r="H164" i="3"/>
  <c r="H163" i="3"/>
  <c r="H162" i="3"/>
  <c r="H161" i="3"/>
  <c r="H160" i="3"/>
  <c r="H159" i="3"/>
  <c r="H158" i="3"/>
  <c r="H157" i="3"/>
  <c r="H155" i="3"/>
  <c r="F164" i="3"/>
  <c r="F163" i="3"/>
  <c r="F162" i="3"/>
  <c r="F161" i="3"/>
  <c r="F160" i="3"/>
  <c r="F159" i="3"/>
  <c r="F158" i="3"/>
  <c r="F157" i="3"/>
  <c r="F155" i="3"/>
  <c r="F89" i="1" l="1"/>
  <c r="F72" i="1"/>
  <c r="G148" i="3"/>
  <c r="G134" i="3"/>
  <c r="G120" i="3"/>
  <c r="G106" i="3"/>
  <c r="G92" i="3"/>
  <c r="G78" i="3"/>
  <c r="G64" i="3"/>
  <c r="G50" i="3"/>
  <c r="G36" i="3"/>
  <c r="G22" i="3"/>
  <c r="F91" i="1" l="1"/>
  <c r="F35" i="1"/>
  <c r="C529" i="5"/>
  <c r="C530" i="5" s="1"/>
  <c r="C531" i="5" s="1"/>
  <c r="C532" i="5" s="1"/>
  <c r="C533" i="5" s="1"/>
  <c r="C534" i="5" s="1"/>
  <c r="C535" i="5" s="1"/>
  <c r="C536" i="5" s="1"/>
  <c r="C537" i="5" s="1"/>
  <c r="C538" i="5" s="1"/>
  <c r="C539" i="5" s="1"/>
  <c r="C540" i="5" s="1"/>
  <c r="C541" i="5" s="1"/>
  <c r="C542" i="5" s="1"/>
  <c r="C543" i="5" s="1"/>
  <c r="C544" i="5" s="1"/>
  <c r="C545" i="5" s="1"/>
  <c r="C546" i="5" s="1"/>
  <c r="C547" i="5" s="1"/>
  <c r="C548" i="5" s="1"/>
  <c r="C477" i="5"/>
  <c r="C478" i="5" s="1"/>
  <c r="C479" i="5" s="1"/>
  <c r="C480" i="5" s="1"/>
  <c r="C481" i="5" s="1"/>
  <c r="C482" i="5" s="1"/>
  <c r="C483" i="5" s="1"/>
  <c r="C484" i="5" s="1"/>
  <c r="C485" i="5" s="1"/>
  <c r="C486" i="5" s="1"/>
  <c r="C487" i="5" s="1"/>
  <c r="C488" i="5" s="1"/>
  <c r="C489" i="5" s="1"/>
  <c r="C490" i="5" s="1"/>
  <c r="C491" i="5" s="1"/>
  <c r="C492" i="5" s="1"/>
  <c r="C493" i="5" s="1"/>
  <c r="C494" i="5" s="1"/>
  <c r="C495" i="5" s="1"/>
  <c r="C496" i="5" s="1"/>
  <c r="C425" i="5"/>
  <c r="C426" i="5" s="1"/>
  <c r="C427" i="5" s="1"/>
  <c r="C428" i="5" s="1"/>
  <c r="C429" i="5" s="1"/>
  <c r="C430" i="5" s="1"/>
  <c r="C431" i="5" s="1"/>
  <c r="C432" i="5" s="1"/>
  <c r="C433" i="5" s="1"/>
  <c r="C434" i="5" s="1"/>
  <c r="C435" i="5" s="1"/>
  <c r="C436" i="5" s="1"/>
  <c r="C437" i="5" s="1"/>
  <c r="C438" i="5" s="1"/>
  <c r="C439" i="5" s="1"/>
  <c r="C440" i="5" s="1"/>
  <c r="C441" i="5" s="1"/>
  <c r="C442" i="5" s="1"/>
  <c r="C443" i="5" s="1"/>
  <c r="C444" i="5" s="1"/>
  <c r="C373" i="5"/>
  <c r="C374" i="5" s="1"/>
  <c r="C375" i="5" s="1"/>
  <c r="C376" i="5" s="1"/>
  <c r="C377" i="5" s="1"/>
  <c r="C378" i="5" s="1"/>
  <c r="C379" i="5" s="1"/>
  <c r="C380" i="5" s="1"/>
  <c r="C381" i="5" s="1"/>
  <c r="C382" i="5" s="1"/>
  <c r="C383" i="5" s="1"/>
  <c r="C384" i="5" s="1"/>
  <c r="C385" i="5" s="1"/>
  <c r="C386" i="5" s="1"/>
  <c r="C387" i="5" s="1"/>
  <c r="C388" i="5" s="1"/>
  <c r="C389" i="5" s="1"/>
  <c r="C390" i="5" s="1"/>
  <c r="C391" i="5" s="1"/>
  <c r="C392" i="5" s="1"/>
  <c r="C321" i="5"/>
  <c r="C269" i="5"/>
  <c r="C270" i="5" s="1"/>
  <c r="C271" i="5" s="1"/>
  <c r="C272" i="5" s="1"/>
  <c r="C273" i="5" s="1"/>
  <c r="C274" i="5" s="1"/>
  <c r="C275" i="5" s="1"/>
  <c r="C276" i="5" s="1"/>
  <c r="C277" i="5" s="1"/>
  <c r="C278" i="5" s="1"/>
  <c r="C279" i="5" s="1"/>
  <c r="C280" i="5" s="1"/>
  <c r="C281" i="5" s="1"/>
  <c r="C282" i="5" s="1"/>
  <c r="C283" i="5" s="1"/>
  <c r="C284" i="5" s="1"/>
  <c r="C285" i="5" s="1"/>
  <c r="C286" i="5" s="1"/>
  <c r="C287" i="5" s="1"/>
  <c r="C288" i="5" s="1"/>
  <c r="C217" i="5"/>
  <c r="C218" i="5" s="1"/>
  <c r="C219" i="5" s="1"/>
  <c r="C220" i="5" s="1"/>
  <c r="C221" i="5" s="1"/>
  <c r="C222" i="5" s="1"/>
  <c r="C223" i="5" s="1"/>
  <c r="C224" i="5" s="1"/>
  <c r="C225" i="5" s="1"/>
  <c r="C226" i="5" s="1"/>
  <c r="C227" i="5" s="1"/>
  <c r="C228" i="5" s="1"/>
  <c r="C229" i="5" s="1"/>
  <c r="C230" i="5" s="1"/>
  <c r="C231" i="5" s="1"/>
  <c r="C232" i="5" s="1"/>
  <c r="C233" i="5" s="1"/>
  <c r="C234" i="5" s="1"/>
  <c r="C235" i="5" s="1"/>
  <c r="C236" i="5" s="1"/>
  <c r="C165" i="5"/>
  <c r="C166" i="5" s="1"/>
  <c r="C167" i="5" s="1"/>
  <c r="C168" i="5" s="1"/>
  <c r="C169" i="5" s="1"/>
  <c r="C170" i="5" s="1"/>
  <c r="C171" i="5" s="1"/>
  <c r="C172" i="5" s="1"/>
  <c r="C173" i="5" s="1"/>
  <c r="C174" i="5" s="1"/>
  <c r="C175" i="5" s="1"/>
  <c r="C176" i="5" s="1"/>
  <c r="C177" i="5" s="1"/>
  <c r="C178" i="5" s="1"/>
  <c r="C179" i="5" s="1"/>
  <c r="C180" i="5" s="1"/>
  <c r="C181" i="5" s="1"/>
  <c r="C182" i="5" s="1"/>
  <c r="C183" i="5" s="1"/>
  <c r="C184" i="5" s="1"/>
  <c r="C113" i="5"/>
  <c r="C114" i="5" s="1"/>
  <c r="C115" i="5" s="1"/>
  <c r="C116" i="5" s="1"/>
  <c r="C117" i="5" s="1"/>
  <c r="C118" i="5" s="1"/>
  <c r="C119" i="5" s="1"/>
  <c r="C120" i="5" s="1"/>
  <c r="C121" i="5" s="1"/>
  <c r="C122" i="5" s="1"/>
  <c r="C123" i="5" s="1"/>
  <c r="C124" i="5" s="1"/>
  <c r="C125" i="5" s="1"/>
  <c r="C126" i="5" s="1"/>
  <c r="C127" i="5" s="1"/>
  <c r="C128" i="5" s="1"/>
  <c r="C129" i="5" s="1"/>
  <c r="C130" i="5" s="1"/>
  <c r="C131" i="5" s="1"/>
  <c r="C132" i="5" s="1"/>
  <c r="C61" i="5"/>
  <c r="C62" i="5" s="1"/>
  <c r="C63" i="5" s="1"/>
  <c r="C64" i="5" s="1"/>
  <c r="C65" i="5" s="1"/>
  <c r="C66" i="5" s="1"/>
  <c r="C67" i="5" s="1"/>
  <c r="C68" i="5" s="1"/>
  <c r="F4" i="1"/>
  <c r="G4" i="1" s="1"/>
  <c r="C10" i="5"/>
  <c r="C11" i="5"/>
  <c r="C136" i="5" s="1"/>
  <c r="C12" i="5"/>
  <c r="C13" i="5"/>
  <c r="C14" i="5"/>
  <c r="C15" i="5"/>
  <c r="C16" i="5"/>
  <c r="C17" i="5"/>
  <c r="C18" i="5"/>
  <c r="C500" i="5" s="1"/>
  <c r="C9" i="5"/>
  <c r="C32" i="5" s="1"/>
  <c r="D10" i="5"/>
  <c r="D11" i="5"/>
  <c r="D12" i="5"/>
  <c r="D13" i="5"/>
  <c r="D14" i="5"/>
  <c r="D15" i="5"/>
  <c r="D16" i="5"/>
  <c r="D17" i="5"/>
  <c r="D18" i="5"/>
  <c r="D9" i="5"/>
  <c r="E528" i="5"/>
  <c r="F509" i="5"/>
  <c r="G508" i="5"/>
  <c r="F508" i="5"/>
  <c r="B500" i="5"/>
  <c r="E476" i="5"/>
  <c r="F457" i="5"/>
  <c r="G456" i="5"/>
  <c r="F456" i="5"/>
  <c r="B448" i="5"/>
  <c r="E424" i="5"/>
  <c r="F405" i="5"/>
  <c r="G404" i="5"/>
  <c r="F404" i="5"/>
  <c r="B396" i="5"/>
  <c r="E372" i="5"/>
  <c r="F353" i="5"/>
  <c r="G352" i="5"/>
  <c r="F352" i="5"/>
  <c r="C344" i="5"/>
  <c r="B344" i="5"/>
  <c r="C322" i="5"/>
  <c r="C323" i="5" s="1"/>
  <c r="C324" i="5" s="1"/>
  <c r="C325" i="5" s="1"/>
  <c r="C326" i="5" s="1"/>
  <c r="C327" i="5" s="1"/>
  <c r="C328" i="5" s="1"/>
  <c r="C329" i="5" s="1"/>
  <c r="C330" i="5" s="1"/>
  <c r="C331" i="5" s="1"/>
  <c r="C332" i="5" s="1"/>
  <c r="C333" i="5" s="1"/>
  <c r="C334" i="5" s="1"/>
  <c r="C335" i="5" s="1"/>
  <c r="C336" i="5" s="1"/>
  <c r="C337" i="5" s="1"/>
  <c r="C338" i="5" s="1"/>
  <c r="C339" i="5" s="1"/>
  <c r="C340" i="5" s="1"/>
  <c r="E320" i="5"/>
  <c r="F301" i="5"/>
  <c r="G300" i="5"/>
  <c r="F300" i="5"/>
  <c r="B292" i="5"/>
  <c r="E268" i="5"/>
  <c r="F249" i="5"/>
  <c r="G248" i="5"/>
  <c r="F248" i="5"/>
  <c r="B240" i="5"/>
  <c r="E216" i="5"/>
  <c r="F197" i="5"/>
  <c r="G196" i="5"/>
  <c r="F196" i="5"/>
  <c r="C188" i="5"/>
  <c r="B188" i="5"/>
  <c r="E164" i="5"/>
  <c r="F145" i="5"/>
  <c r="G144" i="5"/>
  <c r="F144" i="5"/>
  <c r="B136" i="5"/>
  <c r="E112" i="5"/>
  <c r="F93" i="5"/>
  <c r="G92" i="5"/>
  <c r="F92" i="5"/>
  <c r="B84" i="5"/>
  <c r="E60" i="5"/>
  <c r="F41" i="5"/>
  <c r="G40" i="5"/>
  <c r="F40" i="5"/>
  <c r="J4" i="3"/>
  <c r="F4" i="4" s="1"/>
  <c r="F4" i="5" s="1"/>
  <c r="E4" i="7" s="1"/>
  <c r="F4" i="7" s="1"/>
  <c r="G4" i="7" s="1"/>
  <c r="H4" i="7" s="1"/>
  <c r="I4" i="7" s="1"/>
  <c r="J4" i="7" s="1"/>
  <c r="K4" i="7" s="1"/>
  <c r="L4" i="7" s="1"/>
  <c r="M4" i="7" s="1"/>
  <c r="N4" i="7" s="1"/>
  <c r="O4" i="7" s="1"/>
  <c r="P4" i="7" s="1"/>
  <c r="Q4" i="7" s="1"/>
  <c r="R4" i="7" s="1"/>
  <c r="S4" i="7" s="1"/>
  <c r="T4" i="7" s="1"/>
  <c r="U4" i="7" s="1"/>
  <c r="V4" i="7" s="1"/>
  <c r="W4" i="7" s="1"/>
  <c r="X4" i="7" s="1"/>
  <c r="Y4" i="7" s="1"/>
  <c r="Z4" i="7" s="1"/>
  <c r="AA4" i="7" s="1"/>
  <c r="AB4" i="7" s="1"/>
  <c r="B4" i="3"/>
  <c r="B4" i="4" s="1"/>
  <c r="B4" i="5" s="1"/>
  <c r="B4" i="7" s="1"/>
  <c r="C4" i="3"/>
  <c r="C4" i="4" s="1"/>
  <c r="C4" i="5" s="1"/>
  <c r="C4" i="7" s="1"/>
  <c r="E4" i="3"/>
  <c r="E4" i="4" s="1"/>
  <c r="D4" i="5" s="1"/>
  <c r="D4" i="7" s="1"/>
  <c r="F27" i="4" l="1"/>
  <c r="G27" i="4" s="1"/>
  <c r="H27" i="4" s="1"/>
  <c r="I27" i="4" s="1"/>
  <c r="J27" i="4" s="1"/>
  <c r="K27" i="4" s="1"/>
  <c r="L27" i="4" s="1"/>
  <c r="M27" i="4" s="1"/>
  <c r="N27" i="4" s="1"/>
  <c r="O27" i="4" s="1"/>
  <c r="P27" i="4" s="1"/>
  <c r="Q27" i="4" s="1"/>
  <c r="R27" i="4" s="1"/>
  <c r="S27" i="4" s="1"/>
  <c r="T27" i="4" s="1"/>
  <c r="U27" i="4" s="1"/>
  <c r="V27" i="4" s="1"/>
  <c r="W27" i="4" s="1"/>
  <c r="X27" i="4" s="1"/>
  <c r="Y27" i="4" s="1"/>
  <c r="Z27" i="4" s="1"/>
  <c r="AA27" i="4" s="1"/>
  <c r="AB27" i="4" s="1"/>
  <c r="AC27" i="4" s="1"/>
  <c r="AD27" i="4" s="1"/>
  <c r="F33" i="4"/>
  <c r="G33" i="4" s="1"/>
  <c r="H33" i="4" s="1"/>
  <c r="I33" i="4" s="1"/>
  <c r="J33" i="4" s="1"/>
  <c r="K33" i="4" s="1"/>
  <c r="L33" i="4" s="1"/>
  <c r="M33" i="4" s="1"/>
  <c r="N33" i="4" s="1"/>
  <c r="O33" i="4" s="1"/>
  <c r="P33" i="4" s="1"/>
  <c r="Q33" i="4" s="1"/>
  <c r="R33" i="4" s="1"/>
  <c r="S33" i="4" s="1"/>
  <c r="T33" i="4" s="1"/>
  <c r="U33" i="4" s="1"/>
  <c r="V33" i="4" s="1"/>
  <c r="W33" i="4" s="1"/>
  <c r="X33" i="4" s="1"/>
  <c r="Y33" i="4" s="1"/>
  <c r="Z33" i="4" s="1"/>
  <c r="AA33" i="4" s="1"/>
  <c r="AB33" i="4" s="1"/>
  <c r="AC33" i="4" s="1"/>
  <c r="AD33" i="4" s="1"/>
  <c r="F28" i="4"/>
  <c r="G28" i="4" s="1"/>
  <c r="H28" i="4" s="1"/>
  <c r="I28" i="4" s="1"/>
  <c r="J28" i="4" s="1"/>
  <c r="K28" i="4" s="1"/>
  <c r="L28" i="4" s="1"/>
  <c r="M28" i="4" s="1"/>
  <c r="N28" i="4" s="1"/>
  <c r="O28" i="4" s="1"/>
  <c r="P28" i="4" s="1"/>
  <c r="Q28" i="4" s="1"/>
  <c r="R28" i="4" s="1"/>
  <c r="S28" i="4" s="1"/>
  <c r="T28" i="4" s="1"/>
  <c r="U28" i="4" s="1"/>
  <c r="V28" i="4" s="1"/>
  <c r="W28" i="4" s="1"/>
  <c r="X28" i="4" s="1"/>
  <c r="Y28" i="4" s="1"/>
  <c r="Z28" i="4" s="1"/>
  <c r="AA28" i="4" s="1"/>
  <c r="AB28" i="4" s="1"/>
  <c r="AC28" i="4" s="1"/>
  <c r="AD28" i="4" s="1"/>
  <c r="F34" i="4"/>
  <c r="G34" i="4" s="1"/>
  <c r="H34" i="4" s="1"/>
  <c r="I34" i="4" s="1"/>
  <c r="J34" i="4" s="1"/>
  <c r="K34" i="4" s="1"/>
  <c r="L34" i="4" s="1"/>
  <c r="M34" i="4" s="1"/>
  <c r="N34" i="4" s="1"/>
  <c r="O34" i="4" s="1"/>
  <c r="P34" i="4" s="1"/>
  <c r="Q34" i="4" s="1"/>
  <c r="R34" i="4" s="1"/>
  <c r="S34" i="4" s="1"/>
  <c r="T34" i="4" s="1"/>
  <c r="U34" i="4" s="1"/>
  <c r="V34" i="4" s="1"/>
  <c r="W34" i="4" s="1"/>
  <c r="X34" i="4" s="1"/>
  <c r="Y34" i="4" s="1"/>
  <c r="Z34" i="4" s="1"/>
  <c r="AA34" i="4" s="1"/>
  <c r="AB34" i="4" s="1"/>
  <c r="AC34" i="4" s="1"/>
  <c r="AD34" i="4" s="1"/>
  <c r="F13" i="4"/>
  <c r="G13" i="4" s="1"/>
  <c r="H13" i="4" s="1"/>
  <c r="I13" i="4" s="1"/>
  <c r="J13" i="4" s="1"/>
  <c r="K13" i="4" s="1"/>
  <c r="L13" i="4" s="1"/>
  <c r="M13" i="4" s="1"/>
  <c r="N13" i="4" s="1"/>
  <c r="O13" i="4" s="1"/>
  <c r="P13" i="4" s="1"/>
  <c r="Q13" i="4" s="1"/>
  <c r="R13" i="4" s="1"/>
  <c r="S13" i="4" s="1"/>
  <c r="T13" i="4" s="1"/>
  <c r="U13" i="4" s="1"/>
  <c r="V13" i="4" s="1"/>
  <c r="W13" i="4" s="1"/>
  <c r="X13" i="4" s="1"/>
  <c r="Y13" i="4" s="1"/>
  <c r="Z13" i="4" s="1"/>
  <c r="AA13" i="4" s="1"/>
  <c r="AB13" i="4" s="1"/>
  <c r="AC13" i="4" s="1"/>
  <c r="AD13" i="4" s="1"/>
  <c r="F9" i="4"/>
  <c r="G9" i="4" s="1"/>
  <c r="H9" i="4" s="1"/>
  <c r="I9" i="4" s="1"/>
  <c r="J9" i="4" s="1"/>
  <c r="K9" i="4" s="1"/>
  <c r="L9" i="4" s="1"/>
  <c r="M9" i="4" s="1"/>
  <c r="N9" i="4" s="1"/>
  <c r="O9" i="4" s="1"/>
  <c r="P9" i="4" s="1"/>
  <c r="Q9" i="4" s="1"/>
  <c r="R9" i="4" s="1"/>
  <c r="S9" i="4" s="1"/>
  <c r="T9" i="4" s="1"/>
  <c r="U9" i="4" s="1"/>
  <c r="V9" i="4" s="1"/>
  <c r="W9" i="4" s="1"/>
  <c r="X9" i="4" s="1"/>
  <c r="Y9" i="4" s="1"/>
  <c r="Z9" i="4" s="1"/>
  <c r="AA9" i="4" s="1"/>
  <c r="AB9" i="4" s="1"/>
  <c r="AC9" i="4" s="1"/>
  <c r="AD9" i="4" s="1"/>
  <c r="F29" i="4"/>
  <c r="G29" i="4" s="1"/>
  <c r="H29" i="4" s="1"/>
  <c r="I29" i="4" s="1"/>
  <c r="J29" i="4" s="1"/>
  <c r="K29" i="4" s="1"/>
  <c r="L29" i="4" s="1"/>
  <c r="M29" i="4" s="1"/>
  <c r="N29" i="4" s="1"/>
  <c r="O29" i="4" s="1"/>
  <c r="P29" i="4" s="1"/>
  <c r="Q29" i="4" s="1"/>
  <c r="R29" i="4" s="1"/>
  <c r="S29" i="4" s="1"/>
  <c r="T29" i="4" s="1"/>
  <c r="U29" i="4" s="1"/>
  <c r="V29" i="4" s="1"/>
  <c r="W29" i="4" s="1"/>
  <c r="X29" i="4" s="1"/>
  <c r="Y29" i="4" s="1"/>
  <c r="Z29" i="4" s="1"/>
  <c r="AA29" i="4" s="1"/>
  <c r="AB29" i="4" s="1"/>
  <c r="AC29" i="4" s="1"/>
  <c r="AD29" i="4" s="1"/>
  <c r="F35" i="4"/>
  <c r="G35" i="4" s="1"/>
  <c r="H35" i="4" s="1"/>
  <c r="I35" i="4" s="1"/>
  <c r="J35" i="4" s="1"/>
  <c r="K35" i="4" s="1"/>
  <c r="L35" i="4" s="1"/>
  <c r="M35" i="4" s="1"/>
  <c r="N35" i="4" s="1"/>
  <c r="O35" i="4" s="1"/>
  <c r="P35" i="4" s="1"/>
  <c r="Q35" i="4" s="1"/>
  <c r="R35" i="4" s="1"/>
  <c r="S35" i="4" s="1"/>
  <c r="T35" i="4" s="1"/>
  <c r="U35" i="4" s="1"/>
  <c r="V35" i="4" s="1"/>
  <c r="W35" i="4" s="1"/>
  <c r="X35" i="4" s="1"/>
  <c r="Y35" i="4" s="1"/>
  <c r="Z35" i="4" s="1"/>
  <c r="AA35" i="4" s="1"/>
  <c r="AB35" i="4" s="1"/>
  <c r="AC35" i="4" s="1"/>
  <c r="AD35" i="4" s="1"/>
  <c r="F14" i="4"/>
  <c r="G14" i="4" s="1"/>
  <c r="H14" i="4" s="1"/>
  <c r="I14" i="4" s="1"/>
  <c r="J14" i="4" s="1"/>
  <c r="K14" i="4" s="1"/>
  <c r="L14" i="4" s="1"/>
  <c r="M14" i="4" s="1"/>
  <c r="N14" i="4" s="1"/>
  <c r="O14" i="4" s="1"/>
  <c r="P14" i="4" s="1"/>
  <c r="Q14" i="4" s="1"/>
  <c r="R14" i="4" s="1"/>
  <c r="S14" i="4" s="1"/>
  <c r="T14" i="4" s="1"/>
  <c r="U14" i="4" s="1"/>
  <c r="V14" i="4" s="1"/>
  <c r="W14" i="4" s="1"/>
  <c r="X14" i="4" s="1"/>
  <c r="Y14" i="4" s="1"/>
  <c r="Z14" i="4" s="1"/>
  <c r="AA14" i="4" s="1"/>
  <c r="AB14" i="4" s="1"/>
  <c r="AC14" i="4" s="1"/>
  <c r="AD14" i="4" s="1"/>
  <c r="F12" i="4"/>
  <c r="G12" i="4" s="1"/>
  <c r="H12" i="4" s="1"/>
  <c r="I12" i="4" s="1"/>
  <c r="J12" i="4" s="1"/>
  <c r="K12" i="4" s="1"/>
  <c r="L12" i="4" s="1"/>
  <c r="M12" i="4" s="1"/>
  <c r="N12" i="4" s="1"/>
  <c r="O12" i="4" s="1"/>
  <c r="P12" i="4" s="1"/>
  <c r="Q12" i="4" s="1"/>
  <c r="R12" i="4" s="1"/>
  <c r="S12" i="4" s="1"/>
  <c r="T12" i="4" s="1"/>
  <c r="U12" i="4" s="1"/>
  <c r="V12" i="4" s="1"/>
  <c r="W12" i="4" s="1"/>
  <c r="X12" i="4" s="1"/>
  <c r="Y12" i="4" s="1"/>
  <c r="Z12" i="4" s="1"/>
  <c r="AA12" i="4" s="1"/>
  <c r="AB12" i="4" s="1"/>
  <c r="AC12" i="4" s="1"/>
  <c r="AD12" i="4" s="1"/>
  <c r="F24" i="4"/>
  <c r="G24" i="4" s="1"/>
  <c r="H24" i="4" s="1"/>
  <c r="I24" i="4" s="1"/>
  <c r="J24" i="4" s="1"/>
  <c r="K24" i="4" s="1"/>
  <c r="L24" i="4" s="1"/>
  <c r="M24" i="4" s="1"/>
  <c r="N24" i="4" s="1"/>
  <c r="O24" i="4" s="1"/>
  <c r="P24" i="4" s="1"/>
  <c r="Q24" i="4" s="1"/>
  <c r="R24" i="4" s="1"/>
  <c r="S24" i="4" s="1"/>
  <c r="T24" i="4" s="1"/>
  <c r="U24" i="4" s="1"/>
  <c r="V24" i="4" s="1"/>
  <c r="W24" i="4" s="1"/>
  <c r="X24" i="4" s="1"/>
  <c r="Y24" i="4" s="1"/>
  <c r="Z24" i="4" s="1"/>
  <c r="AA24" i="4" s="1"/>
  <c r="AB24" i="4" s="1"/>
  <c r="AC24" i="4" s="1"/>
  <c r="AD24" i="4" s="1"/>
  <c r="F30" i="4"/>
  <c r="G30" i="4" s="1"/>
  <c r="H30" i="4" s="1"/>
  <c r="I30" i="4" s="1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T30" i="4" s="1"/>
  <c r="U30" i="4" s="1"/>
  <c r="V30" i="4" s="1"/>
  <c r="W30" i="4" s="1"/>
  <c r="X30" i="4" s="1"/>
  <c r="Y30" i="4" s="1"/>
  <c r="Z30" i="4" s="1"/>
  <c r="AA30" i="4" s="1"/>
  <c r="AB30" i="4" s="1"/>
  <c r="AC30" i="4" s="1"/>
  <c r="AD30" i="4" s="1"/>
  <c r="F23" i="4"/>
  <c r="G23" i="4" s="1"/>
  <c r="H23" i="4" s="1"/>
  <c r="I23" i="4" s="1"/>
  <c r="J23" i="4" s="1"/>
  <c r="K23" i="4" s="1"/>
  <c r="L23" i="4" s="1"/>
  <c r="M23" i="4" s="1"/>
  <c r="N23" i="4" s="1"/>
  <c r="O23" i="4" s="1"/>
  <c r="P23" i="4" s="1"/>
  <c r="Q23" i="4" s="1"/>
  <c r="R23" i="4" s="1"/>
  <c r="S23" i="4" s="1"/>
  <c r="T23" i="4" s="1"/>
  <c r="U23" i="4" s="1"/>
  <c r="V23" i="4" s="1"/>
  <c r="W23" i="4" s="1"/>
  <c r="X23" i="4" s="1"/>
  <c r="Y23" i="4" s="1"/>
  <c r="Z23" i="4" s="1"/>
  <c r="AA23" i="4" s="1"/>
  <c r="AB23" i="4" s="1"/>
  <c r="AC23" i="4" s="1"/>
  <c r="AD23" i="4" s="1"/>
  <c r="F15" i="4"/>
  <c r="G15" i="4" s="1"/>
  <c r="H15" i="4" s="1"/>
  <c r="I15" i="4" s="1"/>
  <c r="J15" i="4" s="1"/>
  <c r="K15" i="4" s="1"/>
  <c r="L15" i="4" s="1"/>
  <c r="M15" i="4" s="1"/>
  <c r="N15" i="4" s="1"/>
  <c r="O15" i="4" s="1"/>
  <c r="P15" i="4" s="1"/>
  <c r="Q15" i="4" s="1"/>
  <c r="R15" i="4" s="1"/>
  <c r="S15" i="4" s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AD15" i="4" s="1"/>
  <c r="F11" i="4"/>
  <c r="G11" i="4" s="1"/>
  <c r="H11" i="4" s="1"/>
  <c r="I11" i="4" s="1"/>
  <c r="J11" i="4" s="1"/>
  <c r="K11" i="4" s="1"/>
  <c r="L11" i="4" s="1"/>
  <c r="M11" i="4" s="1"/>
  <c r="N11" i="4" s="1"/>
  <c r="O11" i="4" s="1"/>
  <c r="P11" i="4" s="1"/>
  <c r="Q11" i="4" s="1"/>
  <c r="R11" i="4" s="1"/>
  <c r="S11" i="4" s="1"/>
  <c r="T11" i="4" s="1"/>
  <c r="U11" i="4" s="1"/>
  <c r="V11" i="4" s="1"/>
  <c r="W11" i="4" s="1"/>
  <c r="X11" i="4" s="1"/>
  <c r="Y11" i="4" s="1"/>
  <c r="Z11" i="4" s="1"/>
  <c r="AA11" i="4" s="1"/>
  <c r="AB11" i="4" s="1"/>
  <c r="AC11" i="4" s="1"/>
  <c r="AD11" i="4" s="1"/>
  <c r="F18" i="4"/>
  <c r="G18" i="4" s="1"/>
  <c r="H18" i="4" s="1"/>
  <c r="I18" i="4" s="1"/>
  <c r="J18" i="4" s="1"/>
  <c r="K18" i="4" s="1"/>
  <c r="L18" i="4" s="1"/>
  <c r="M18" i="4" s="1"/>
  <c r="N18" i="4" s="1"/>
  <c r="O18" i="4" s="1"/>
  <c r="P18" i="4" s="1"/>
  <c r="Q18" i="4" s="1"/>
  <c r="R18" i="4" s="1"/>
  <c r="S18" i="4" s="1"/>
  <c r="T18" i="4" s="1"/>
  <c r="U18" i="4" s="1"/>
  <c r="V18" i="4" s="1"/>
  <c r="W18" i="4" s="1"/>
  <c r="X18" i="4" s="1"/>
  <c r="Y18" i="4" s="1"/>
  <c r="Z18" i="4" s="1"/>
  <c r="AA18" i="4" s="1"/>
  <c r="AB18" i="4" s="1"/>
  <c r="AC18" i="4" s="1"/>
  <c r="AD18" i="4" s="1"/>
  <c r="F25" i="4"/>
  <c r="G25" i="4" s="1"/>
  <c r="H25" i="4" s="1"/>
  <c r="I25" i="4" s="1"/>
  <c r="J25" i="4" s="1"/>
  <c r="K25" i="4" s="1"/>
  <c r="L25" i="4" s="1"/>
  <c r="M25" i="4" s="1"/>
  <c r="N25" i="4" s="1"/>
  <c r="O25" i="4" s="1"/>
  <c r="P25" i="4" s="1"/>
  <c r="Q25" i="4" s="1"/>
  <c r="R25" i="4" s="1"/>
  <c r="S25" i="4" s="1"/>
  <c r="T25" i="4" s="1"/>
  <c r="U25" i="4" s="1"/>
  <c r="V25" i="4" s="1"/>
  <c r="W25" i="4" s="1"/>
  <c r="X25" i="4" s="1"/>
  <c r="Y25" i="4" s="1"/>
  <c r="Z25" i="4" s="1"/>
  <c r="AA25" i="4" s="1"/>
  <c r="AB25" i="4" s="1"/>
  <c r="AC25" i="4" s="1"/>
  <c r="AD25" i="4" s="1"/>
  <c r="F31" i="4"/>
  <c r="G31" i="4" s="1"/>
  <c r="H31" i="4" s="1"/>
  <c r="I31" i="4" s="1"/>
  <c r="J31" i="4" s="1"/>
  <c r="K31" i="4" s="1"/>
  <c r="L31" i="4" s="1"/>
  <c r="M31" i="4" s="1"/>
  <c r="N31" i="4" s="1"/>
  <c r="O31" i="4" s="1"/>
  <c r="P31" i="4" s="1"/>
  <c r="Q31" i="4" s="1"/>
  <c r="R31" i="4" s="1"/>
  <c r="S31" i="4" s="1"/>
  <c r="T31" i="4" s="1"/>
  <c r="U31" i="4" s="1"/>
  <c r="V31" i="4" s="1"/>
  <c r="W31" i="4" s="1"/>
  <c r="X31" i="4" s="1"/>
  <c r="Y31" i="4" s="1"/>
  <c r="Z31" i="4" s="1"/>
  <c r="AA31" i="4" s="1"/>
  <c r="AB31" i="4" s="1"/>
  <c r="AC31" i="4" s="1"/>
  <c r="AD31" i="4" s="1"/>
  <c r="F10" i="4"/>
  <c r="G10" i="4" s="1"/>
  <c r="H10" i="4" s="1"/>
  <c r="I10" i="4" s="1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F16" i="4"/>
  <c r="G16" i="4" s="1"/>
  <c r="H16" i="4" s="1"/>
  <c r="I16" i="4" s="1"/>
  <c r="J16" i="4" s="1"/>
  <c r="K16" i="4" s="1"/>
  <c r="L16" i="4" s="1"/>
  <c r="M16" i="4" s="1"/>
  <c r="N16" i="4" s="1"/>
  <c r="O16" i="4" s="1"/>
  <c r="P16" i="4" s="1"/>
  <c r="Q16" i="4" s="1"/>
  <c r="R16" i="4" s="1"/>
  <c r="S16" i="4" s="1"/>
  <c r="T16" i="4" s="1"/>
  <c r="U16" i="4" s="1"/>
  <c r="V16" i="4" s="1"/>
  <c r="W16" i="4" s="1"/>
  <c r="X16" i="4" s="1"/>
  <c r="Y16" i="4" s="1"/>
  <c r="Z16" i="4" s="1"/>
  <c r="AA16" i="4" s="1"/>
  <c r="AB16" i="4" s="1"/>
  <c r="AC16" i="4" s="1"/>
  <c r="AD16" i="4" s="1"/>
  <c r="F17" i="4"/>
  <c r="G17" i="4" s="1"/>
  <c r="H17" i="4" s="1"/>
  <c r="I17" i="4" s="1"/>
  <c r="J17" i="4" s="1"/>
  <c r="K17" i="4" s="1"/>
  <c r="L17" i="4" s="1"/>
  <c r="M17" i="4" s="1"/>
  <c r="N17" i="4" s="1"/>
  <c r="O17" i="4" s="1"/>
  <c r="P17" i="4" s="1"/>
  <c r="Q17" i="4" s="1"/>
  <c r="R17" i="4" s="1"/>
  <c r="S17" i="4" s="1"/>
  <c r="T17" i="4" s="1"/>
  <c r="U17" i="4" s="1"/>
  <c r="V17" i="4" s="1"/>
  <c r="W17" i="4" s="1"/>
  <c r="X17" i="4" s="1"/>
  <c r="Y17" i="4" s="1"/>
  <c r="Z17" i="4" s="1"/>
  <c r="AA17" i="4" s="1"/>
  <c r="AB17" i="4" s="1"/>
  <c r="AC17" i="4" s="1"/>
  <c r="AD17" i="4" s="1"/>
  <c r="F26" i="4"/>
  <c r="G26" i="4" s="1"/>
  <c r="H26" i="4" s="1"/>
  <c r="I26" i="4" s="1"/>
  <c r="J26" i="4" s="1"/>
  <c r="K26" i="4" s="1"/>
  <c r="L26" i="4" s="1"/>
  <c r="M26" i="4" s="1"/>
  <c r="N26" i="4" s="1"/>
  <c r="O26" i="4" s="1"/>
  <c r="P26" i="4" s="1"/>
  <c r="Q26" i="4" s="1"/>
  <c r="R26" i="4" s="1"/>
  <c r="S26" i="4" s="1"/>
  <c r="T26" i="4" s="1"/>
  <c r="U26" i="4" s="1"/>
  <c r="V26" i="4" s="1"/>
  <c r="W26" i="4" s="1"/>
  <c r="X26" i="4" s="1"/>
  <c r="Y26" i="4" s="1"/>
  <c r="Z26" i="4" s="1"/>
  <c r="AA26" i="4" s="1"/>
  <c r="AB26" i="4" s="1"/>
  <c r="AC26" i="4" s="1"/>
  <c r="AD26" i="4" s="1"/>
  <c r="F32" i="4"/>
  <c r="G32" i="4" s="1"/>
  <c r="H32" i="4" s="1"/>
  <c r="I32" i="4" s="1"/>
  <c r="J32" i="4" s="1"/>
  <c r="K32" i="4" s="1"/>
  <c r="L32" i="4" s="1"/>
  <c r="M32" i="4" s="1"/>
  <c r="N32" i="4" s="1"/>
  <c r="O32" i="4" s="1"/>
  <c r="P32" i="4" s="1"/>
  <c r="Q32" i="4" s="1"/>
  <c r="R32" i="4" s="1"/>
  <c r="S32" i="4" s="1"/>
  <c r="T32" i="4" s="1"/>
  <c r="U32" i="4" s="1"/>
  <c r="V32" i="4" s="1"/>
  <c r="W32" i="4" s="1"/>
  <c r="X32" i="4" s="1"/>
  <c r="Y32" i="4" s="1"/>
  <c r="Z32" i="4" s="1"/>
  <c r="AA32" i="4" s="1"/>
  <c r="AB32" i="4" s="1"/>
  <c r="AC32" i="4" s="1"/>
  <c r="AD32" i="4" s="1"/>
  <c r="H88" i="3"/>
  <c r="H99" i="3"/>
  <c r="H105" i="3"/>
  <c r="H116" i="3"/>
  <c r="H127" i="3"/>
  <c r="H133" i="3"/>
  <c r="H144" i="3"/>
  <c r="H71" i="3"/>
  <c r="H77" i="3"/>
  <c r="H60" i="3"/>
  <c r="H43" i="3"/>
  <c r="H49" i="3"/>
  <c r="H32" i="3"/>
  <c r="H15" i="3"/>
  <c r="H21" i="3"/>
  <c r="H97" i="3"/>
  <c r="H72" i="3"/>
  <c r="H44" i="3"/>
  <c r="H16" i="3"/>
  <c r="H57" i="3"/>
  <c r="H18" i="3"/>
  <c r="H89" i="3"/>
  <c r="H117" i="3"/>
  <c r="H145" i="3"/>
  <c r="H61" i="3"/>
  <c r="H33" i="3"/>
  <c r="H63" i="3"/>
  <c r="H84" i="3"/>
  <c r="H90" i="3"/>
  <c r="H101" i="3"/>
  <c r="H112" i="3"/>
  <c r="H118" i="3"/>
  <c r="H129" i="3"/>
  <c r="H140" i="3"/>
  <c r="H146" i="3"/>
  <c r="H73" i="3"/>
  <c r="H56" i="3"/>
  <c r="H62" i="3"/>
  <c r="H45" i="3"/>
  <c r="H28" i="3"/>
  <c r="H34" i="3"/>
  <c r="H17" i="3"/>
  <c r="H29" i="3"/>
  <c r="H85" i="3"/>
  <c r="H91" i="3"/>
  <c r="H102" i="3"/>
  <c r="H113" i="3"/>
  <c r="H119" i="3"/>
  <c r="H130" i="3"/>
  <c r="H141" i="3"/>
  <c r="H147" i="3"/>
  <c r="H46" i="3"/>
  <c r="H86" i="3"/>
  <c r="H83" i="3"/>
  <c r="H103" i="3"/>
  <c r="H114" i="3"/>
  <c r="H111" i="3"/>
  <c r="H131" i="3"/>
  <c r="H142" i="3"/>
  <c r="H139" i="3"/>
  <c r="H75" i="3"/>
  <c r="H58" i="3"/>
  <c r="H55" i="3"/>
  <c r="H47" i="3"/>
  <c r="H30" i="3"/>
  <c r="H27" i="3"/>
  <c r="H19" i="3"/>
  <c r="H87" i="3"/>
  <c r="H98" i="3"/>
  <c r="H104" i="3"/>
  <c r="H115" i="3"/>
  <c r="H126" i="3"/>
  <c r="H132" i="3"/>
  <c r="H143" i="3"/>
  <c r="H70" i="3"/>
  <c r="H76" i="3"/>
  <c r="H59" i="3"/>
  <c r="H42" i="3"/>
  <c r="H48" i="3"/>
  <c r="H31" i="3"/>
  <c r="H14" i="3"/>
  <c r="H20" i="3"/>
  <c r="H100" i="3"/>
  <c r="H128" i="3"/>
  <c r="H125" i="3"/>
  <c r="H69" i="3"/>
  <c r="H41" i="3"/>
  <c r="H13" i="3"/>
  <c r="H74" i="3"/>
  <c r="H35" i="3"/>
  <c r="H4" i="1"/>
  <c r="I4" i="1" s="1"/>
  <c r="K4" i="3"/>
  <c r="G4" i="4" s="1"/>
  <c r="G4" i="5" s="1"/>
  <c r="C396" i="5"/>
  <c r="C84" i="5"/>
  <c r="C292" i="5"/>
  <c r="F64" i="5"/>
  <c r="C240" i="5"/>
  <c r="C448" i="5"/>
  <c r="C69" i="5"/>
  <c r="C70" i="5" s="1"/>
  <c r="C71" i="5" s="1"/>
  <c r="C72" i="5" s="1"/>
  <c r="F68" i="5"/>
  <c r="F545" i="5"/>
  <c r="F541" i="5"/>
  <c r="F546" i="5"/>
  <c r="F542" i="5"/>
  <c r="F538" i="5"/>
  <c r="F535" i="5"/>
  <c r="F531" i="5"/>
  <c r="F543" i="5"/>
  <c r="F540" i="5"/>
  <c r="F533" i="5"/>
  <c r="F532" i="5"/>
  <c r="F547" i="5"/>
  <c r="F544" i="5"/>
  <c r="F529" i="5"/>
  <c r="F548" i="5"/>
  <c r="F523" i="5" s="1"/>
  <c r="F539" i="5"/>
  <c r="F537" i="5"/>
  <c r="F494" i="5"/>
  <c r="F536" i="5"/>
  <c r="F530" i="5"/>
  <c r="F534" i="5"/>
  <c r="F491" i="5"/>
  <c r="F487" i="5"/>
  <c r="F483" i="5"/>
  <c r="F479" i="5"/>
  <c r="F492" i="5"/>
  <c r="F488" i="5"/>
  <c r="F484" i="5"/>
  <c r="F480" i="5"/>
  <c r="F490" i="5"/>
  <c r="F486" i="5"/>
  <c r="F482" i="5"/>
  <c r="F478" i="5"/>
  <c r="F443" i="5"/>
  <c r="F495" i="5"/>
  <c r="F444" i="5"/>
  <c r="F419" i="5" s="1"/>
  <c r="F496" i="5"/>
  <c r="F471" i="5" s="1"/>
  <c r="F493" i="5"/>
  <c r="F489" i="5"/>
  <c r="F485" i="5"/>
  <c r="F481" i="5"/>
  <c r="F477" i="5"/>
  <c r="F441" i="5"/>
  <c r="F437" i="5"/>
  <c r="F433" i="5"/>
  <c r="F429" i="5"/>
  <c r="F425" i="5"/>
  <c r="F442" i="5"/>
  <c r="F438" i="5"/>
  <c r="F434" i="5"/>
  <c r="F430" i="5"/>
  <c r="F426" i="5"/>
  <c r="F439" i="5"/>
  <c r="F435" i="5"/>
  <c r="F431" i="5"/>
  <c r="F427" i="5"/>
  <c r="F390" i="5"/>
  <c r="F386" i="5"/>
  <c r="F382" i="5"/>
  <c r="F378" i="5"/>
  <c r="F374" i="5"/>
  <c r="F391" i="5"/>
  <c r="F387" i="5"/>
  <c r="F383" i="5"/>
  <c r="F379" i="5"/>
  <c r="F375" i="5"/>
  <c r="F440" i="5"/>
  <c r="F436" i="5"/>
  <c r="F432" i="5"/>
  <c r="F428" i="5"/>
  <c r="F392" i="5"/>
  <c r="F367" i="5" s="1"/>
  <c r="F388" i="5"/>
  <c r="F384" i="5"/>
  <c r="F380" i="5"/>
  <c r="F376" i="5"/>
  <c r="F339" i="5"/>
  <c r="F335" i="5"/>
  <c r="F331" i="5"/>
  <c r="F327" i="5"/>
  <c r="F323" i="5"/>
  <c r="F340" i="5"/>
  <c r="F315" i="5" s="1"/>
  <c r="F336" i="5"/>
  <c r="F332" i="5"/>
  <c r="F328" i="5"/>
  <c r="F324" i="5"/>
  <c r="F389" i="5"/>
  <c r="F385" i="5"/>
  <c r="F381" i="5"/>
  <c r="F377" i="5"/>
  <c r="F373" i="5"/>
  <c r="F337" i="5"/>
  <c r="F333" i="5"/>
  <c r="F329" i="5"/>
  <c r="F325" i="5"/>
  <c r="F321" i="5"/>
  <c r="F334" i="5"/>
  <c r="F326" i="5"/>
  <c r="F285" i="5"/>
  <c r="F281" i="5"/>
  <c r="F277" i="5"/>
  <c r="F273" i="5"/>
  <c r="F269" i="5"/>
  <c r="F233" i="5"/>
  <c r="F229" i="5"/>
  <c r="F225" i="5"/>
  <c r="F221" i="5"/>
  <c r="F217" i="5"/>
  <c r="F286" i="5"/>
  <c r="F282" i="5"/>
  <c r="F278" i="5"/>
  <c r="F274" i="5"/>
  <c r="F270" i="5"/>
  <c r="F234" i="5"/>
  <c r="F230" i="5"/>
  <c r="F226" i="5"/>
  <c r="F222" i="5"/>
  <c r="F218" i="5"/>
  <c r="F182" i="5"/>
  <c r="F178" i="5"/>
  <c r="F174" i="5"/>
  <c r="F170" i="5"/>
  <c r="F330" i="5"/>
  <c r="F177" i="5"/>
  <c r="F288" i="5"/>
  <c r="F263" i="5" s="1"/>
  <c r="F284" i="5"/>
  <c r="F280" i="5"/>
  <c r="F276" i="5"/>
  <c r="F272" i="5"/>
  <c r="F235" i="5"/>
  <c r="F231" i="5"/>
  <c r="F227" i="5"/>
  <c r="F223" i="5"/>
  <c r="F219" i="5"/>
  <c r="F184" i="5"/>
  <c r="F159" i="5" s="1"/>
  <c r="F183" i="5"/>
  <c r="F176" i="5"/>
  <c r="F175" i="5"/>
  <c r="F338" i="5"/>
  <c r="F322" i="5"/>
  <c r="F181" i="5"/>
  <c r="F279" i="5"/>
  <c r="F232" i="5"/>
  <c r="F179" i="5"/>
  <c r="F173" i="5"/>
  <c r="F172" i="5"/>
  <c r="F168" i="5"/>
  <c r="F132" i="5"/>
  <c r="F107" i="5" s="1"/>
  <c r="F128" i="5"/>
  <c r="F275" i="5"/>
  <c r="F228" i="5"/>
  <c r="F169" i="5"/>
  <c r="F165" i="5"/>
  <c r="F129" i="5"/>
  <c r="F125" i="5"/>
  <c r="F121" i="5"/>
  <c r="F117" i="5"/>
  <c r="F113" i="5"/>
  <c r="F65" i="5"/>
  <c r="F61" i="5"/>
  <c r="F287" i="5"/>
  <c r="F271" i="5"/>
  <c r="F224" i="5"/>
  <c r="F180" i="5"/>
  <c r="F166" i="5"/>
  <c r="F130" i="5"/>
  <c r="F126" i="5"/>
  <c r="F122" i="5"/>
  <c r="F118" i="5"/>
  <c r="F114" i="5"/>
  <c r="F66" i="5"/>
  <c r="F62" i="5"/>
  <c r="F283" i="5"/>
  <c r="F236" i="5"/>
  <c r="F211" i="5" s="1"/>
  <c r="F220" i="5"/>
  <c r="F171" i="5"/>
  <c r="F167" i="5"/>
  <c r="F63" i="5"/>
  <c r="F67" i="5"/>
  <c r="F116" i="5"/>
  <c r="F120" i="5"/>
  <c r="F124" i="5"/>
  <c r="F131" i="5"/>
  <c r="F115" i="5"/>
  <c r="F119" i="5"/>
  <c r="F123" i="5"/>
  <c r="F127" i="5"/>
  <c r="L4" i="3" l="1"/>
  <c r="H4" i="4" s="1"/>
  <c r="H4" i="5" s="1"/>
  <c r="M4" i="3"/>
  <c r="I4" i="4" s="1"/>
  <c r="I4" i="5" s="1"/>
  <c r="J4" i="1"/>
  <c r="F69" i="5"/>
  <c r="F71" i="5"/>
  <c r="F70" i="5"/>
  <c r="F133" i="5"/>
  <c r="F102" i="5" s="1"/>
  <c r="F185" i="5"/>
  <c r="F154" i="5" s="1"/>
  <c r="F237" i="5"/>
  <c r="F206" i="5" s="1"/>
  <c r="F341" i="5"/>
  <c r="F310" i="5" s="1"/>
  <c r="F445" i="5"/>
  <c r="F414" i="5" s="1"/>
  <c r="G546" i="5"/>
  <c r="G542" i="5"/>
  <c r="G547" i="5"/>
  <c r="G543" i="5"/>
  <c r="G539" i="5"/>
  <c r="G548" i="5"/>
  <c r="G544" i="5"/>
  <c r="G540" i="5"/>
  <c r="G536" i="5"/>
  <c r="G532" i="5"/>
  <c r="G531" i="5"/>
  <c r="G529" i="5"/>
  <c r="G541" i="5"/>
  <c r="G537" i="5"/>
  <c r="G538" i="5"/>
  <c r="G535" i="5"/>
  <c r="G545" i="5"/>
  <c r="G495" i="5"/>
  <c r="G534" i="5"/>
  <c r="G533" i="5"/>
  <c r="G492" i="5"/>
  <c r="G488" i="5"/>
  <c r="G484" i="5"/>
  <c r="G480" i="5"/>
  <c r="G493" i="5"/>
  <c r="G489" i="5"/>
  <c r="G485" i="5"/>
  <c r="G481" i="5"/>
  <c r="G477" i="5"/>
  <c r="G494" i="5"/>
  <c r="G444" i="5"/>
  <c r="G496" i="5"/>
  <c r="G491" i="5"/>
  <c r="G487" i="5"/>
  <c r="G483" i="5"/>
  <c r="G479" i="5"/>
  <c r="G490" i="5"/>
  <c r="G442" i="5"/>
  <c r="G438" i="5"/>
  <c r="G434" i="5"/>
  <c r="G430" i="5"/>
  <c r="G486" i="5"/>
  <c r="G439" i="5"/>
  <c r="G435" i="5"/>
  <c r="G431" i="5"/>
  <c r="G427" i="5"/>
  <c r="G391" i="5"/>
  <c r="G387" i="5"/>
  <c r="G383" i="5"/>
  <c r="G379" i="5"/>
  <c r="G375" i="5"/>
  <c r="G440" i="5"/>
  <c r="G436" i="5"/>
  <c r="G432" i="5"/>
  <c r="G428" i="5"/>
  <c r="G392" i="5"/>
  <c r="G388" i="5"/>
  <c r="G384" i="5"/>
  <c r="G380" i="5"/>
  <c r="G376" i="5"/>
  <c r="G482" i="5"/>
  <c r="G443" i="5"/>
  <c r="G437" i="5"/>
  <c r="G340" i="5"/>
  <c r="G336" i="5"/>
  <c r="G332" i="5"/>
  <c r="G328" i="5"/>
  <c r="G324" i="5"/>
  <c r="G433" i="5"/>
  <c r="G389" i="5"/>
  <c r="G385" i="5"/>
  <c r="G381" i="5"/>
  <c r="G377" i="5"/>
  <c r="G373" i="5"/>
  <c r="G337" i="5"/>
  <c r="G333" i="5"/>
  <c r="G329" i="5"/>
  <c r="G325" i="5"/>
  <c r="G321" i="5"/>
  <c r="G429" i="5"/>
  <c r="G338" i="5"/>
  <c r="G334" i="5"/>
  <c r="G330" i="5"/>
  <c r="G326" i="5"/>
  <c r="G386" i="5"/>
  <c r="G335" i="5"/>
  <c r="G327" i="5"/>
  <c r="G286" i="5"/>
  <c r="G282" i="5"/>
  <c r="G278" i="5"/>
  <c r="G274" i="5"/>
  <c r="G234" i="5"/>
  <c r="G230" i="5"/>
  <c r="G226" i="5"/>
  <c r="G222" i="5"/>
  <c r="G425" i="5"/>
  <c r="G382" i="5"/>
  <c r="G287" i="5"/>
  <c r="G283" i="5"/>
  <c r="G279" i="5"/>
  <c r="G275" i="5"/>
  <c r="G271" i="5"/>
  <c r="G235" i="5"/>
  <c r="G231" i="5"/>
  <c r="G227" i="5"/>
  <c r="G223" i="5"/>
  <c r="G219" i="5"/>
  <c r="G183" i="5"/>
  <c r="G179" i="5"/>
  <c r="G175" i="5"/>
  <c r="G171" i="5"/>
  <c r="G331" i="5"/>
  <c r="G288" i="5"/>
  <c r="G284" i="5"/>
  <c r="G280" i="5"/>
  <c r="G276" i="5"/>
  <c r="G272" i="5"/>
  <c r="G233" i="5"/>
  <c r="G229" i="5"/>
  <c r="G225" i="5"/>
  <c r="G221" i="5"/>
  <c r="G217" i="5"/>
  <c r="G184" i="5"/>
  <c r="G176" i="5"/>
  <c r="G390" i="5"/>
  <c r="G182" i="5"/>
  <c r="G181" i="5"/>
  <c r="G174" i="5"/>
  <c r="G173" i="5"/>
  <c r="G441" i="5"/>
  <c r="G378" i="5"/>
  <c r="G339" i="5"/>
  <c r="G323" i="5"/>
  <c r="G285" i="5"/>
  <c r="G281" i="5"/>
  <c r="G277" i="5"/>
  <c r="G273" i="5"/>
  <c r="G269" i="5"/>
  <c r="G236" i="5"/>
  <c r="G232" i="5"/>
  <c r="G228" i="5"/>
  <c r="G224" i="5"/>
  <c r="G220" i="5"/>
  <c r="G180" i="5"/>
  <c r="G177" i="5"/>
  <c r="G169" i="5"/>
  <c r="G165" i="5"/>
  <c r="G129" i="5"/>
  <c r="G130" i="5"/>
  <c r="G126" i="5"/>
  <c r="G122" i="5"/>
  <c r="G118" i="5"/>
  <c r="G70" i="5"/>
  <c r="G66" i="5"/>
  <c r="G172" i="5"/>
  <c r="G168" i="5"/>
  <c r="G178" i="5"/>
  <c r="G170" i="5"/>
  <c r="G167" i="5"/>
  <c r="G131" i="5"/>
  <c r="G127" i="5"/>
  <c r="G123" i="5"/>
  <c r="G119" i="5"/>
  <c r="G115" i="5"/>
  <c r="G71" i="5"/>
  <c r="G67" i="5"/>
  <c r="G63" i="5"/>
  <c r="G125" i="5"/>
  <c r="G121" i="5"/>
  <c r="G117" i="5"/>
  <c r="G113" i="5"/>
  <c r="G72" i="5"/>
  <c r="G68" i="5"/>
  <c r="G64" i="5"/>
  <c r="G128" i="5"/>
  <c r="G124" i="5"/>
  <c r="G120" i="5"/>
  <c r="G116" i="5"/>
  <c r="G69" i="5"/>
  <c r="G65" i="5"/>
  <c r="G61" i="5"/>
  <c r="G132" i="5"/>
  <c r="F289" i="5"/>
  <c r="F258" i="5" s="1"/>
  <c r="F393" i="5"/>
  <c r="F362" i="5" s="1"/>
  <c r="F497" i="5"/>
  <c r="F466" i="5" s="1"/>
  <c r="F549" i="5"/>
  <c r="F518" i="5" s="1"/>
  <c r="C73" i="5"/>
  <c r="G73" i="5" s="1"/>
  <c r="F72" i="5"/>
  <c r="K4" i="1" l="1"/>
  <c r="N4" i="3"/>
  <c r="J4" i="4" s="1"/>
  <c r="J4" i="5" s="1"/>
  <c r="C74" i="5"/>
  <c r="H74" i="5" s="1"/>
  <c r="F73" i="5"/>
  <c r="H547" i="5"/>
  <c r="H543" i="5"/>
  <c r="H539" i="5"/>
  <c r="H548" i="5"/>
  <c r="H544" i="5"/>
  <c r="H540" i="5"/>
  <c r="H546" i="5"/>
  <c r="H542" i="5"/>
  <c r="H533" i="5"/>
  <c r="H541" i="5"/>
  <c r="H537" i="5"/>
  <c r="H545" i="5"/>
  <c r="H538" i="5"/>
  <c r="H536" i="5"/>
  <c r="H535" i="5"/>
  <c r="H534" i="5"/>
  <c r="H532" i="5"/>
  <c r="H496" i="5"/>
  <c r="H529" i="5"/>
  <c r="H493" i="5"/>
  <c r="H489" i="5"/>
  <c r="H485" i="5"/>
  <c r="H481" i="5"/>
  <c r="H477" i="5"/>
  <c r="H490" i="5"/>
  <c r="H486" i="5"/>
  <c r="H482" i="5"/>
  <c r="H495" i="5"/>
  <c r="H491" i="5"/>
  <c r="H487" i="5"/>
  <c r="H483" i="5"/>
  <c r="H488" i="5"/>
  <c r="H444" i="5"/>
  <c r="H439" i="5"/>
  <c r="H435" i="5"/>
  <c r="H431" i="5"/>
  <c r="H484" i="5"/>
  <c r="H443" i="5"/>
  <c r="H440" i="5"/>
  <c r="H436" i="5"/>
  <c r="H432" i="5"/>
  <c r="H428" i="5"/>
  <c r="H392" i="5"/>
  <c r="H388" i="5"/>
  <c r="H384" i="5"/>
  <c r="H380" i="5"/>
  <c r="H376" i="5"/>
  <c r="H494" i="5"/>
  <c r="H442" i="5"/>
  <c r="H438" i="5"/>
  <c r="H434" i="5"/>
  <c r="H430" i="5"/>
  <c r="H389" i="5"/>
  <c r="H385" i="5"/>
  <c r="H381" i="5"/>
  <c r="H377" i="5"/>
  <c r="H373" i="5"/>
  <c r="H480" i="5"/>
  <c r="H441" i="5"/>
  <c r="H437" i="5"/>
  <c r="H433" i="5"/>
  <c r="H429" i="5"/>
  <c r="H337" i="5"/>
  <c r="H333" i="5"/>
  <c r="H329" i="5"/>
  <c r="H325" i="5"/>
  <c r="H321" i="5"/>
  <c r="H391" i="5"/>
  <c r="H387" i="5"/>
  <c r="H383" i="5"/>
  <c r="H379" i="5"/>
  <c r="H338" i="5"/>
  <c r="H334" i="5"/>
  <c r="H330" i="5"/>
  <c r="H326" i="5"/>
  <c r="H425" i="5"/>
  <c r="H390" i="5"/>
  <c r="H386" i="5"/>
  <c r="H382" i="5"/>
  <c r="H378" i="5"/>
  <c r="H339" i="5"/>
  <c r="H335" i="5"/>
  <c r="H331" i="5"/>
  <c r="H327" i="5"/>
  <c r="H336" i="5"/>
  <c r="H328" i="5"/>
  <c r="H287" i="5"/>
  <c r="H283" i="5"/>
  <c r="H279" i="5"/>
  <c r="H275" i="5"/>
  <c r="H235" i="5"/>
  <c r="H231" i="5"/>
  <c r="H227" i="5"/>
  <c r="H223" i="5"/>
  <c r="H288" i="5"/>
  <c r="H284" i="5"/>
  <c r="H280" i="5"/>
  <c r="H276" i="5"/>
  <c r="H272" i="5"/>
  <c r="H236" i="5"/>
  <c r="H232" i="5"/>
  <c r="H228" i="5"/>
  <c r="H224" i="5"/>
  <c r="H220" i="5"/>
  <c r="H184" i="5"/>
  <c r="H180" i="5"/>
  <c r="H176" i="5"/>
  <c r="H172" i="5"/>
  <c r="H492" i="5"/>
  <c r="H332" i="5"/>
  <c r="H286" i="5"/>
  <c r="H282" i="5"/>
  <c r="H278" i="5"/>
  <c r="H274" i="5"/>
  <c r="H183" i="5"/>
  <c r="H182" i="5"/>
  <c r="H181" i="5"/>
  <c r="H175" i="5"/>
  <c r="H174" i="5"/>
  <c r="H285" i="5"/>
  <c r="H281" i="5"/>
  <c r="H277" i="5"/>
  <c r="H273" i="5"/>
  <c r="H269" i="5"/>
  <c r="H340" i="5"/>
  <c r="H324" i="5"/>
  <c r="H234" i="5"/>
  <c r="H230" i="5"/>
  <c r="H226" i="5"/>
  <c r="H222" i="5"/>
  <c r="H179" i="5"/>
  <c r="H178" i="5"/>
  <c r="H177" i="5"/>
  <c r="H229" i="5"/>
  <c r="H217" i="5"/>
  <c r="H130" i="5"/>
  <c r="H225" i="5"/>
  <c r="H170" i="5"/>
  <c r="H131" i="5"/>
  <c r="H127" i="5"/>
  <c r="H123" i="5"/>
  <c r="H119" i="5"/>
  <c r="H71" i="5"/>
  <c r="H67" i="5"/>
  <c r="H169" i="5"/>
  <c r="H221" i="5"/>
  <c r="H171" i="5"/>
  <c r="H168" i="5"/>
  <c r="H132" i="5"/>
  <c r="H128" i="5"/>
  <c r="H124" i="5"/>
  <c r="H120" i="5"/>
  <c r="H116" i="5"/>
  <c r="H72" i="5"/>
  <c r="H68" i="5"/>
  <c r="H64" i="5"/>
  <c r="H233" i="5"/>
  <c r="H173" i="5"/>
  <c r="H165" i="5"/>
  <c r="H70" i="5"/>
  <c r="H66" i="5"/>
  <c r="H129" i="5"/>
  <c r="H65" i="5"/>
  <c r="H73" i="5"/>
  <c r="H69" i="5"/>
  <c r="H126" i="5"/>
  <c r="H122" i="5"/>
  <c r="H118" i="5"/>
  <c r="H125" i="5"/>
  <c r="H121" i="5"/>
  <c r="H117" i="5"/>
  <c r="H113" i="5"/>
  <c r="H61" i="5"/>
  <c r="L4" i="1" l="1"/>
  <c r="O4" i="3"/>
  <c r="K4" i="4" s="1"/>
  <c r="K4" i="5" s="1"/>
  <c r="I548" i="5"/>
  <c r="I544" i="5"/>
  <c r="I540" i="5"/>
  <c r="I545" i="5"/>
  <c r="I541" i="5"/>
  <c r="I537" i="5"/>
  <c r="I538" i="5"/>
  <c r="I534" i="5"/>
  <c r="I547" i="5"/>
  <c r="I536" i="5"/>
  <c r="I535" i="5"/>
  <c r="I543" i="5"/>
  <c r="I496" i="5"/>
  <c r="I533" i="5"/>
  <c r="I542" i="5"/>
  <c r="I529" i="5"/>
  <c r="I539" i="5"/>
  <c r="I490" i="5"/>
  <c r="I486" i="5"/>
  <c r="I482" i="5"/>
  <c r="I546" i="5"/>
  <c r="I495" i="5"/>
  <c r="I494" i="5"/>
  <c r="I491" i="5"/>
  <c r="I487" i="5"/>
  <c r="I483" i="5"/>
  <c r="I493" i="5"/>
  <c r="I489" i="5"/>
  <c r="I485" i="5"/>
  <c r="I481" i="5"/>
  <c r="I477" i="5"/>
  <c r="I443" i="5"/>
  <c r="I492" i="5"/>
  <c r="I488" i="5"/>
  <c r="I484" i="5"/>
  <c r="I444" i="5"/>
  <c r="I440" i="5"/>
  <c r="I436" i="5"/>
  <c r="I432" i="5"/>
  <c r="I441" i="5"/>
  <c r="I437" i="5"/>
  <c r="I433" i="5"/>
  <c r="I429" i="5"/>
  <c r="I425" i="5"/>
  <c r="I442" i="5"/>
  <c r="I438" i="5"/>
  <c r="I434" i="5"/>
  <c r="I430" i="5"/>
  <c r="I389" i="5"/>
  <c r="I385" i="5"/>
  <c r="I381" i="5"/>
  <c r="I377" i="5"/>
  <c r="I373" i="5"/>
  <c r="I390" i="5"/>
  <c r="I386" i="5"/>
  <c r="I382" i="5"/>
  <c r="I378" i="5"/>
  <c r="I435" i="5"/>
  <c r="I391" i="5"/>
  <c r="I387" i="5"/>
  <c r="I383" i="5"/>
  <c r="I379" i="5"/>
  <c r="I338" i="5"/>
  <c r="I334" i="5"/>
  <c r="I330" i="5"/>
  <c r="I326" i="5"/>
  <c r="I431" i="5"/>
  <c r="I339" i="5"/>
  <c r="I335" i="5"/>
  <c r="I331" i="5"/>
  <c r="I327" i="5"/>
  <c r="I340" i="5"/>
  <c r="I336" i="5"/>
  <c r="I332" i="5"/>
  <c r="I328" i="5"/>
  <c r="I384" i="5"/>
  <c r="I288" i="5"/>
  <c r="I284" i="5"/>
  <c r="I280" i="5"/>
  <c r="I276" i="5"/>
  <c r="I236" i="5"/>
  <c r="I232" i="5"/>
  <c r="I228" i="5"/>
  <c r="I224" i="5"/>
  <c r="I380" i="5"/>
  <c r="I337" i="5"/>
  <c r="I329" i="5"/>
  <c r="I321" i="5"/>
  <c r="I285" i="5"/>
  <c r="I281" i="5"/>
  <c r="I277" i="5"/>
  <c r="I273" i="5"/>
  <c r="I269" i="5"/>
  <c r="I233" i="5"/>
  <c r="I229" i="5"/>
  <c r="I225" i="5"/>
  <c r="I221" i="5"/>
  <c r="I217" i="5"/>
  <c r="I181" i="5"/>
  <c r="I177" i="5"/>
  <c r="I173" i="5"/>
  <c r="I392" i="5"/>
  <c r="I333" i="5"/>
  <c r="I235" i="5"/>
  <c r="I231" i="5"/>
  <c r="I227" i="5"/>
  <c r="I223" i="5"/>
  <c r="I439" i="5"/>
  <c r="I234" i="5"/>
  <c r="I230" i="5"/>
  <c r="I226" i="5"/>
  <c r="I222" i="5"/>
  <c r="I180" i="5"/>
  <c r="I179" i="5"/>
  <c r="I178" i="5"/>
  <c r="I172" i="5"/>
  <c r="I171" i="5"/>
  <c r="I170" i="5"/>
  <c r="I169" i="5"/>
  <c r="I325" i="5"/>
  <c r="I287" i="5"/>
  <c r="I283" i="5"/>
  <c r="I279" i="5"/>
  <c r="I275" i="5"/>
  <c r="I278" i="5"/>
  <c r="I183" i="5"/>
  <c r="I175" i="5"/>
  <c r="I131" i="5"/>
  <c r="I127" i="5"/>
  <c r="I388" i="5"/>
  <c r="I274" i="5"/>
  <c r="I132" i="5"/>
  <c r="I128" i="5"/>
  <c r="I124" i="5"/>
  <c r="I120" i="5"/>
  <c r="I72" i="5"/>
  <c r="I68" i="5"/>
  <c r="I286" i="5"/>
  <c r="I184" i="5"/>
  <c r="I182" i="5"/>
  <c r="I176" i="5"/>
  <c r="I174" i="5"/>
  <c r="I165" i="5"/>
  <c r="I129" i="5"/>
  <c r="I125" i="5"/>
  <c r="I121" i="5"/>
  <c r="I117" i="5"/>
  <c r="I113" i="5"/>
  <c r="I73" i="5"/>
  <c r="I69" i="5"/>
  <c r="I65" i="5"/>
  <c r="I61" i="5"/>
  <c r="I282" i="5"/>
  <c r="I123" i="5"/>
  <c r="I119" i="5"/>
  <c r="I126" i="5"/>
  <c r="I122" i="5"/>
  <c r="I118" i="5"/>
  <c r="I130" i="5"/>
  <c r="I71" i="5"/>
  <c r="I67" i="5"/>
  <c r="I74" i="5"/>
  <c r="I70" i="5"/>
  <c r="I66" i="5"/>
  <c r="C75" i="5"/>
  <c r="I75" i="5" s="1"/>
  <c r="F74" i="5"/>
  <c r="G74" i="5"/>
  <c r="M4" i="1" l="1"/>
  <c r="P4" i="3"/>
  <c r="L4" i="4" s="1"/>
  <c r="L4" i="5" s="1"/>
  <c r="C76" i="5"/>
  <c r="J76" i="5" s="1"/>
  <c r="F75" i="5"/>
  <c r="G75" i="5"/>
  <c r="H75" i="5"/>
  <c r="J545" i="5"/>
  <c r="J541" i="5"/>
  <c r="J546" i="5"/>
  <c r="J542" i="5"/>
  <c r="J538" i="5"/>
  <c r="J537" i="5"/>
  <c r="J535" i="5"/>
  <c r="J544" i="5"/>
  <c r="J534" i="5"/>
  <c r="J548" i="5"/>
  <c r="J539" i="5"/>
  <c r="J529" i="5"/>
  <c r="J547" i="5"/>
  <c r="J540" i="5"/>
  <c r="J536" i="5"/>
  <c r="J494" i="5"/>
  <c r="J543" i="5"/>
  <c r="J495" i="5"/>
  <c r="J491" i="5"/>
  <c r="J487" i="5"/>
  <c r="J483" i="5"/>
  <c r="J496" i="5"/>
  <c r="J492" i="5"/>
  <c r="J488" i="5"/>
  <c r="J484" i="5"/>
  <c r="J493" i="5"/>
  <c r="J489" i="5"/>
  <c r="J485" i="5"/>
  <c r="J477" i="5"/>
  <c r="J443" i="5"/>
  <c r="J444" i="5"/>
  <c r="J490" i="5"/>
  <c r="J486" i="5"/>
  <c r="J482" i="5"/>
  <c r="J441" i="5"/>
  <c r="J437" i="5"/>
  <c r="J433" i="5"/>
  <c r="J425" i="5"/>
  <c r="J442" i="5"/>
  <c r="J438" i="5"/>
  <c r="J434" i="5"/>
  <c r="J430" i="5"/>
  <c r="J440" i="5"/>
  <c r="J436" i="5"/>
  <c r="J432" i="5"/>
  <c r="J390" i="5"/>
  <c r="J386" i="5"/>
  <c r="J382" i="5"/>
  <c r="J378" i="5"/>
  <c r="J391" i="5"/>
  <c r="J387" i="5"/>
  <c r="J383" i="5"/>
  <c r="J379" i="5"/>
  <c r="J439" i="5"/>
  <c r="J435" i="5"/>
  <c r="J431" i="5"/>
  <c r="J389" i="5"/>
  <c r="J385" i="5"/>
  <c r="J381" i="5"/>
  <c r="J373" i="5"/>
  <c r="J339" i="5"/>
  <c r="J335" i="5"/>
  <c r="J331" i="5"/>
  <c r="J327" i="5"/>
  <c r="J340" i="5"/>
  <c r="J336" i="5"/>
  <c r="J332" i="5"/>
  <c r="J328" i="5"/>
  <c r="J392" i="5"/>
  <c r="J388" i="5"/>
  <c r="J384" i="5"/>
  <c r="J380" i="5"/>
  <c r="J337" i="5"/>
  <c r="J333" i="5"/>
  <c r="J329" i="5"/>
  <c r="J321" i="5"/>
  <c r="J285" i="5"/>
  <c r="J281" i="5"/>
  <c r="J277" i="5"/>
  <c r="J269" i="5"/>
  <c r="J233" i="5"/>
  <c r="J229" i="5"/>
  <c r="J225" i="5"/>
  <c r="J217" i="5"/>
  <c r="J338" i="5"/>
  <c r="J330" i="5"/>
  <c r="J286" i="5"/>
  <c r="J282" i="5"/>
  <c r="J278" i="5"/>
  <c r="J274" i="5"/>
  <c r="J234" i="5"/>
  <c r="J230" i="5"/>
  <c r="J226" i="5"/>
  <c r="J222" i="5"/>
  <c r="J182" i="5"/>
  <c r="J178" i="5"/>
  <c r="J174" i="5"/>
  <c r="J170" i="5"/>
  <c r="J180" i="5"/>
  <c r="J179" i="5"/>
  <c r="J326" i="5"/>
  <c r="J287" i="5"/>
  <c r="J283" i="5"/>
  <c r="J279" i="5"/>
  <c r="J275" i="5"/>
  <c r="J236" i="5"/>
  <c r="J232" i="5"/>
  <c r="J228" i="5"/>
  <c r="J224" i="5"/>
  <c r="J177" i="5"/>
  <c r="J184" i="5"/>
  <c r="J183" i="5"/>
  <c r="J176" i="5"/>
  <c r="J175" i="5"/>
  <c r="J276" i="5"/>
  <c r="J231" i="5"/>
  <c r="J181" i="5"/>
  <c r="J132" i="5"/>
  <c r="J128" i="5"/>
  <c r="J288" i="5"/>
  <c r="J227" i="5"/>
  <c r="J171" i="5"/>
  <c r="J165" i="5"/>
  <c r="J129" i="5"/>
  <c r="J125" i="5"/>
  <c r="J121" i="5"/>
  <c r="J113" i="5"/>
  <c r="J73" i="5"/>
  <c r="J69" i="5"/>
  <c r="J61" i="5"/>
  <c r="J334" i="5"/>
  <c r="J284" i="5"/>
  <c r="J223" i="5"/>
  <c r="J173" i="5"/>
  <c r="J172" i="5"/>
  <c r="J130" i="5"/>
  <c r="J126" i="5"/>
  <c r="J122" i="5"/>
  <c r="J118" i="5"/>
  <c r="J74" i="5"/>
  <c r="J70" i="5"/>
  <c r="J66" i="5"/>
  <c r="J280" i="5"/>
  <c r="J235" i="5"/>
  <c r="J127" i="5"/>
  <c r="J124" i="5"/>
  <c r="J120" i="5"/>
  <c r="J71" i="5"/>
  <c r="J67" i="5"/>
  <c r="J131" i="5"/>
  <c r="J123" i="5"/>
  <c r="J119" i="5"/>
  <c r="J72" i="5"/>
  <c r="J68" i="5"/>
  <c r="J75" i="5"/>
  <c r="N4" i="1" l="1"/>
  <c r="Q4" i="3"/>
  <c r="M4" i="4" s="1"/>
  <c r="M4" i="5" s="1"/>
  <c r="C77" i="5"/>
  <c r="K77" i="5" s="1"/>
  <c r="F76" i="5"/>
  <c r="G76" i="5"/>
  <c r="H76" i="5"/>
  <c r="I76" i="5"/>
  <c r="K546" i="5"/>
  <c r="K542" i="5"/>
  <c r="K547" i="5"/>
  <c r="K543" i="5"/>
  <c r="K539" i="5"/>
  <c r="K545" i="5"/>
  <c r="K541" i="5"/>
  <c r="K536" i="5"/>
  <c r="K548" i="5"/>
  <c r="K538" i="5"/>
  <c r="K529" i="5"/>
  <c r="K540" i="5"/>
  <c r="K495" i="5"/>
  <c r="K544" i="5"/>
  <c r="K535" i="5"/>
  <c r="K496" i="5"/>
  <c r="K494" i="5"/>
  <c r="K492" i="5"/>
  <c r="K488" i="5"/>
  <c r="K484" i="5"/>
  <c r="K493" i="5"/>
  <c r="K489" i="5"/>
  <c r="K485" i="5"/>
  <c r="K477" i="5"/>
  <c r="K444" i="5"/>
  <c r="K537" i="5"/>
  <c r="K490" i="5"/>
  <c r="K486" i="5"/>
  <c r="K487" i="5"/>
  <c r="K443" i="5"/>
  <c r="K442" i="5"/>
  <c r="K438" i="5"/>
  <c r="K434" i="5"/>
  <c r="K483" i="5"/>
  <c r="K439" i="5"/>
  <c r="K435" i="5"/>
  <c r="K431" i="5"/>
  <c r="K391" i="5"/>
  <c r="K387" i="5"/>
  <c r="K383" i="5"/>
  <c r="K379" i="5"/>
  <c r="K441" i="5"/>
  <c r="K437" i="5"/>
  <c r="K433" i="5"/>
  <c r="K425" i="5"/>
  <c r="K392" i="5"/>
  <c r="K388" i="5"/>
  <c r="K384" i="5"/>
  <c r="K380" i="5"/>
  <c r="K491" i="5"/>
  <c r="K436" i="5"/>
  <c r="K340" i="5"/>
  <c r="K336" i="5"/>
  <c r="K332" i="5"/>
  <c r="K328" i="5"/>
  <c r="K432" i="5"/>
  <c r="K390" i="5"/>
  <c r="K386" i="5"/>
  <c r="K382" i="5"/>
  <c r="K337" i="5"/>
  <c r="K333" i="5"/>
  <c r="K329" i="5"/>
  <c r="K321" i="5"/>
  <c r="K338" i="5"/>
  <c r="K334" i="5"/>
  <c r="K330" i="5"/>
  <c r="K385" i="5"/>
  <c r="K373" i="5"/>
  <c r="K286" i="5"/>
  <c r="K282" i="5"/>
  <c r="K278" i="5"/>
  <c r="K234" i="5"/>
  <c r="K230" i="5"/>
  <c r="K226" i="5"/>
  <c r="K440" i="5"/>
  <c r="K381" i="5"/>
  <c r="K339" i="5"/>
  <c r="K331" i="5"/>
  <c r="K287" i="5"/>
  <c r="K283" i="5"/>
  <c r="K279" i="5"/>
  <c r="K275" i="5"/>
  <c r="K235" i="5"/>
  <c r="K231" i="5"/>
  <c r="K227" i="5"/>
  <c r="K223" i="5"/>
  <c r="K183" i="5"/>
  <c r="K179" i="5"/>
  <c r="K175" i="5"/>
  <c r="K171" i="5"/>
  <c r="K389" i="5"/>
  <c r="K327" i="5"/>
  <c r="K285" i="5"/>
  <c r="K281" i="5"/>
  <c r="K277" i="5"/>
  <c r="K269" i="5"/>
  <c r="K236" i="5"/>
  <c r="K232" i="5"/>
  <c r="K228" i="5"/>
  <c r="K224" i="5"/>
  <c r="K178" i="5"/>
  <c r="K177" i="5"/>
  <c r="K184" i="5"/>
  <c r="K176" i="5"/>
  <c r="K335" i="5"/>
  <c r="K288" i="5"/>
  <c r="K284" i="5"/>
  <c r="K280" i="5"/>
  <c r="K276" i="5"/>
  <c r="K233" i="5"/>
  <c r="K229" i="5"/>
  <c r="K225" i="5"/>
  <c r="K217" i="5"/>
  <c r="K182" i="5"/>
  <c r="K181" i="5"/>
  <c r="K165" i="5"/>
  <c r="K129" i="5"/>
  <c r="K180" i="5"/>
  <c r="K174" i="5"/>
  <c r="K173" i="5"/>
  <c r="K172" i="5"/>
  <c r="K130" i="5"/>
  <c r="K126" i="5"/>
  <c r="K122" i="5"/>
  <c r="K74" i="5"/>
  <c r="K70" i="5"/>
  <c r="K131" i="5"/>
  <c r="K127" i="5"/>
  <c r="K123" i="5"/>
  <c r="K119" i="5"/>
  <c r="K75" i="5"/>
  <c r="K71" i="5"/>
  <c r="K67" i="5"/>
  <c r="K128" i="5"/>
  <c r="K124" i="5"/>
  <c r="K120" i="5"/>
  <c r="K73" i="5"/>
  <c r="K69" i="5"/>
  <c r="K61" i="5"/>
  <c r="K132" i="5"/>
  <c r="K125" i="5"/>
  <c r="K121" i="5"/>
  <c r="K113" i="5"/>
  <c r="K76" i="5"/>
  <c r="K72" i="5"/>
  <c r="K68" i="5"/>
  <c r="R4" i="3" l="1"/>
  <c r="N4" i="4" s="1"/>
  <c r="N4" i="5" s="1"/>
  <c r="O4" i="1"/>
  <c r="C78" i="5"/>
  <c r="L78" i="5" s="1"/>
  <c r="F77" i="5"/>
  <c r="G77" i="5"/>
  <c r="H77" i="5"/>
  <c r="I77" i="5"/>
  <c r="J77" i="5"/>
  <c r="L547" i="5"/>
  <c r="L543" i="5"/>
  <c r="L539" i="5"/>
  <c r="L548" i="5"/>
  <c r="L544" i="5"/>
  <c r="L540" i="5"/>
  <c r="L545" i="5"/>
  <c r="L530" i="5"/>
  <c r="L542" i="5"/>
  <c r="L536" i="5"/>
  <c r="L529" i="5"/>
  <c r="L496" i="5"/>
  <c r="L546" i="5"/>
  <c r="L537" i="5"/>
  <c r="L541" i="5"/>
  <c r="L538" i="5"/>
  <c r="L493" i="5"/>
  <c r="L489" i="5"/>
  <c r="L485" i="5"/>
  <c r="L477" i="5"/>
  <c r="L490" i="5"/>
  <c r="L486" i="5"/>
  <c r="L478" i="5"/>
  <c r="L492" i="5"/>
  <c r="L488" i="5"/>
  <c r="L484" i="5"/>
  <c r="L494" i="5"/>
  <c r="L491" i="5"/>
  <c r="L487" i="5"/>
  <c r="L439" i="5"/>
  <c r="L435" i="5"/>
  <c r="L440" i="5"/>
  <c r="L436" i="5"/>
  <c r="L432" i="5"/>
  <c r="L441" i="5"/>
  <c r="L437" i="5"/>
  <c r="L433" i="5"/>
  <c r="L425" i="5"/>
  <c r="L392" i="5"/>
  <c r="L388" i="5"/>
  <c r="L384" i="5"/>
  <c r="L380" i="5"/>
  <c r="L443" i="5"/>
  <c r="L389" i="5"/>
  <c r="L385" i="5"/>
  <c r="L381" i="5"/>
  <c r="L373" i="5"/>
  <c r="L495" i="5"/>
  <c r="L444" i="5"/>
  <c r="L434" i="5"/>
  <c r="L390" i="5"/>
  <c r="L386" i="5"/>
  <c r="L382" i="5"/>
  <c r="L374" i="5"/>
  <c r="L337" i="5"/>
  <c r="L333" i="5"/>
  <c r="L329" i="5"/>
  <c r="L321" i="5"/>
  <c r="L338" i="5"/>
  <c r="L334" i="5"/>
  <c r="L330" i="5"/>
  <c r="L442" i="5"/>
  <c r="L339" i="5"/>
  <c r="L335" i="5"/>
  <c r="L331" i="5"/>
  <c r="L383" i="5"/>
  <c r="L287" i="5"/>
  <c r="L283" i="5"/>
  <c r="L279" i="5"/>
  <c r="L235" i="5"/>
  <c r="L231" i="5"/>
  <c r="L227" i="5"/>
  <c r="L438" i="5"/>
  <c r="L426" i="5"/>
  <c r="L340" i="5"/>
  <c r="L332" i="5"/>
  <c r="L288" i="5"/>
  <c r="L284" i="5"/>
  <c r="L280" i="5"/>
  <c r="L276" i="5"/>
  <c r="L236" i="5"/>
  <c r="L232" i="5"/>
  <c r="L228" i="5"/>
  <c r="L224" i="5"/>
  <c r="L184" i="5"/>
  <c r="L180" i="5"/>
  <c r="L176" i="5"/>
  <c r="L172" i="5"/>
  <c r="L234" i="5"/>
  <c r="L230" i="5"/>
  <c r="L226" i="5"/>
  <c r="L336" i="5"/>
  <c r="L233" i="5"/>
  <c r="L229" i="5"/>
  <c r="L225" i="5"/>
  <c r="L217" i="5"/>
  <c r="L183" i="5"/>
  <c r="L182" i="5"/>
  <c r="L181" i="5"/>
  <c r="L175" i="5"/>
  <c r="L174" i="5"/>
  <c r="L173" i="5"/>
  <c r="L391" i="5"/>
  <c r="L387" i="5"/>
  <c r="L286" i="5"/>
  <c r="L282" i="5"/>
  <c r="L278" i="5"/>
  <c r="L277" i="5"/>
  <c r="L130" i="5"/>
  <c r="L178" i="5"/>
  <c r="L131" i="5"/>
  <c r="L127" i="5"/>
  <c r="L123" i="5"/>
  <c r="L75" i="5"/>
  <c r="L71" i="5"/>
  <c r="L328" i="5"/>
  <c r="L285" i="5"/>
  <c r="L132" i="5"/>
  <c r="L128" i="5"/>
  <c r="L124" i="5"/>
  <c r="L120" i="5"/>
  <c r="L76" i="5"/>
  <c r="L72" i="5"/>
  <c r="L68" i="5"/>
  <c r="L281" i="5"/>
  <c r="L269" i="5"/>
  <c r="L179" i="5"/>
  <c r="L177" i="5"/>
  <c r="L165" i="5"/>
  <c r="L129" i="5"/>
  <c r="L126" i="5"/>
  <c r="L122" i="5"/>
  <c r="L125" i="5"/>
  <c r="L121" i="5"/>
  <c r="L113" i="5"/>
  <c r="L74" i="5"/>
  <c r="L70" i="5"/>
  <c r="L77" i="5"/>
  <c r="L73" i="5"/>
  <c r="L69" i="5"/>
  <c r="L61" i="5"/>
  <c r="P4" i="1" l="1"/>
  <c r="S4" i="3"/>
  <c r="O4" i="4" s="1"/>
  <c r="O4" i="5" s="1"/>
  <c r="M548" i="5"/>
  <c r="M544" i="5"/>
  <c r="M540" i="5"/>
  <c r="M545" i="5"/>
  <c r="M541" i="5"/>
  <c r="M537" i="5"/>
  <c r="M547" i="5"/>
  <c r="M543" i="5"/>
  <c r="M539" i="5"/>
  <c r="M542" i="5"/>
  <c r="M546" i="5"/>
  <c r="M529" i="5"/>
  <c r="M496" i="5"/>
  <c r="M538" i="5"/>
  <c r="M531" i="5"/>
  <c r="M530" i="5"/>
  <c r="M490" i="5"/>
  <c r="M486" i="5"/>
  <c r="M478" i="5"/>
  <c r="M491" i="5"/>
  <c r="M487" i="5"/>
  <c r="M479" i="5"/>
  <c r="M492" i="5"/>
  <c r="M488" i="5"/>
  <c r="M494" i="5"/>
  <c r="M443" i="5"/>
  <c r="M495" i="5"/>
  <c r="M444" i="5"/>
  <c r="M489" i="5"/>
  <c r="M440" i="5"/>
  <c r="M436" i="5"/>
  <c r="M485" i="5"/>
  <c r="M441" i="5"/>
  <c r="M437" i="5"/>
  <c r="M433" i="5"/>
  <c r="M425" i="5"/>
  <c r="M493" i="5"/>
  <c r="M389" i="5"/>
  <c r="M385" i="5"/>
  <c r="M381" i="5"/>
  <c r="M373" i="5"/>
  <c r="M439" i="5"/>
  <c r="M435" i="5"/>
  <c r="M427" i="5"/>
  <c r="M390" i="5"/>
  <c r="M386" i="5"/>
  <c r="M382" i="5"/>
  <c r="M374" i="5"/>
  <c r="M477" i="5"/>
  <c r="M442" i="5"/>
  <c r="M438" i="5"/>
  <c r="M434" i="5"/>
  <c r="M338" i="5"/>
  <c r="M334" i="5"/>
  <c r="M330" i="5"/>
  <c r="M392" i="5"/>
  <c r="M388" i="5"/>
  <c r="M384" i="5"/>
  <c r="M339" i="5"/>
  <c r="M335" i="5"/>
  <c r="M331" i="5"/>
  <c r="M426" i="5"/>
  <c r="M391" i="5"/>
  <c r="M387" i="5"/>
  <c r="M383" i="5"/>
  <c r="M375" i="5"/>
  <c r="M340" i="5"/>
  <c r="M336" i="5"/>
  <c r="M332" i="5"/>
  <c r="M337" i="5"/>
  <c r="M329" i="5"/>
  <c r="M321" i="5"/>
  <c r="M288" i="5"/>
  <c r="M284" i="5"/>
  <c r="M280" i="5"/>
  <c r="M236" i="5"/>
  <c r="M232" i="5"/>
  <c r="M228" i="5"/>
  <c r="M285" i="5"/>
  <c r="M281" i="5"/>
  <c r="M277" i="5"/>
  <c r="M269" i="5"/>
  <c r="M233" i="5"/>
  <c r="M229" i="5"/>
  <c r="M225" i="5"/>
  <c r="M217" i="5"/>
  <c r="M181" i="5"/>
  <c r="M177" i="5"/>
  <c r="M173" i="5"/>
  <c r="M287" i="5"/>
  <c r="M283" i="5"/>
  <c r="M279" i="5"/>
  <c r="M184" i="5"/>
  <c r="M183" i="5"/>
  <c r="M182" i="5"/>
  <c r="M176" i="5"/>
  <c r="M175" i="5"/>
  <c r="M174" i="5"/>
  <c r="M286" i="5"/>
  <c r="M282" i="5"/>
  <c r="M278" i="5"/>
  <c r="M235" i="5"/>
  <c r="M231" i="5"/>
  <c r="M227" i="5"/>
  <c r="M180" i="5"/>
  <c r="M179" i="5"/>
  <c r="M178" i="5"/>
  <c r="M333" i="5"/>
  <c r="M230" i="5"/>
  <c r="M131" i="5"/>
  <c r="M127" i="5"/>
  <c r="M226" i="5"/>
  <c r="M132" i="5"/>
  <c r="M128" i="5"/>
  <c r="M124" i="5"/>
  <c r="M76" i="5"/>
  <c r="M72" i="5"/>
  <c r="M165" i="5"/>
  <c r="M129" i="5"/>
  <c r="M125" i="5"/>
  <c r="M121" i="5"/>
  <c r="M113" i="5"/>
  <c r="M77" i="5"/>
  <c r="M73" i="5"/>
  <c r="M69" i="5"/>
  <c r="M61" i="5"/>
  <c r="M234" i="5"/>
  <c r="M75" i="5"/>
  <c r="M71" i="5"/>
  <c r="M130" i="5"/>
  <c r="M74" i="5"/>
  <c r="M70" i="5"/>
  <c r="M123" i="5"/>
  <c r="M126" i="5"/>
  <c r="M122" i="5"/>
  <c r="M78" i="5"/>
  <c r="C79" i="5"/>
  <c r="M79" i="5" s="1"/>
  <c r="F78" i="5"/>
  <c r="G78" i="5"/>
  <c r="H78" i="5"/>
  <c r="I78" i="5"/>
  <c r="J78" i="5"/>
  <c r="K78" i="5"/>
  <c r="Q4" i="1" l="1"/>
  <c r="T4" i="3"/>
  <c r="P4" i="4" s="1"/>
  <c r="P4" i="5" s="1"/>
  <c r="N545" i="5"/>
  <c r="N541" i="5"/>
  <c r="N546" i="5"/>
  <c r="N542" i="5"/>
  <c r="N538" i="5"/>
  <c r="N531" i="5"/>
  <c r="N539" i="5"/>
  <c r="N543" i="5"/>
  <c r="N540" i="5"/>
  <c r="N529" i="5"/>
  <c r="N547" i="5"/>
  <c r="N544" i="5"/>
  <c r="N494" i="5"/>
  <c r="N532" i="5"/>
  <c r="N530" i="5"/>
  <c r="N548" i="5"/>
  <c r="N491" i="5"/>
  <c r="N487" i="5"/>
  <c r="N479" i="5"/>
  <c r="N495" i="5"/>
  <c r="N492" i="5"/>
  <c r="N488" i="5"/>
  <c r="N480" i="5"/>
  <c r="N496" i="5"/>
  <c r="N490" i="5"/>
  <c r="N486" i="5"/>
  <c r="N478" i="5"/>
  <c r="N443" i="5"/>
  <c r="N444" i="5"/>
  <c r="N493" i="5"/>
  <c r="N489" i="5"/>
  <c r="N477" i="5"/>
  <c r="N441" i="5"/>
  <c r="N437" i="5"/>
  <c r="N425" i="5"/>
  <c r="N442" i="5"/>
  <c r="N438" i="5"/>
  <c r="N434" i="5"/>
  <c r="N426" i="5"/>
  <c r="N439" i="5"/>
  <c r="N435" i="5"/>
  <c r="N427" i="5"/>
  <c r="N390" i="5"/>
  <c r="N386" i="5"/>
  <c r="N382" i="5"/>
  <c r="N374" i="5"/>
  <c r="N391" i="5"/>
  <c r="N387" i="5"/>
  <c r="N383" i="5"/>
  <c r="N375" i="5"/>
  <c r="N440" i="5"/>
  <c r="N436" i="5"/>
  <c r="N428" i="5"/>
  <c r="N392" i="5"/>
  <c r="N388" i="5"/>
  <c r="N384" i="5"/>
  <c r="N376" i="5"/>
  <c r="N339" i="5"/>
  <c r="N335" i="5"/>
  <c r="N331" i="5"/>
  <c r="N340" i="5"/>
  <c r="N336" i="5"/>
  <c r="N332" i="5"/>
  <c r="N389" i="5"/>
  <c r="N385" i="5"/>
  <c r="N373" i="5"/>
  <c r="N337" i="5"/>
  <c r="N333" i="5"/>
  <c r="N321" i="5"/>
  <c r="N338" i="5"/>
  <c r="N330" i="5"/>
  <c r="N285" i="5"/>
  <c r="N281" i="5"/>
  <c r="N269" i="5"/>
  <c r="N233" i="5"/>
  <c r="N229" i="5"/>
  <c r="N217" i="5"/>
  <c r="N286" i="5"/>
  <c r="N282" i="5"/>
  <c r="N278" i="5"/>
  <c r="N234" i="5"/>
  <c r="N230" i="5"/>
  <c r="N226" i="5"/>
  <c r="N182" i="5"/>
  <c r="N178" i="5"/>
  <c r="N174" i="5"/>
  <c r="N181" i="5"/>
  <c r="N288" i="5"/>
  <c r="N284" i="5"/>
  <c r="N280" i="5"/>
  <c r="N235" i="5"/>
  <c r="N231" i="5"/>
  <c r="N227" i="5"/>
  <c r="N180" i="5"/>
  <c r="N179" i="5"/>
  <c r="N334" i="5"/>
  <c r="N177" i="5"/>
  <c r="N228" i="5"/>
  <c r="N132" i="5"/>
  <c r="N128" i="5"/>
  <c r="N287" i="5"/>
  <c r="N184" i="5"/>
  <c r="N176" i="5"/>
  <c r="N165" i="5"/>
  <c r="N129" i="5"/>
  <c r="N125" i="5"/>
  <c r="N113" i="5"/>
  <c r="N77" i="5"/>
  <c r="N73" i="5"/>
  <c r="N61" i="5"/>
  <c r="N283" i="5"/>
  <c r="N236" i="5"/>
  <c r="N130" i="5"/>
  <c r="N126" i="5"/>
  <c r="N122" i="5"/>
  <c r="N78" i="5"/>
  <c r="N74" i="5"/>
  <c r="N70" i="5"/>
  <c r="N279" i="5"/>
  <c r="N232" i="5"/>
  <c r="N183" i="5"/>
  <c r="N175" i="5"/>
  <c r="N131" i="5"/>
  <c r="N123" i="5"/>
  <c r="N72" i="5"/>
  <c r="N76" i="5"/>
  <c r="N127" i="5"/>
  <c r="N124" i="5"/>
  <c r="N79" i="5"/>
  <c r="N75" i="5"/>
  <c r="N71" i="5"/>
  <c r="C80" i="5"/>
  <c r="F79" i="5"/>
  <c r="G79" i="5"/>
  <c r="H79" i="5"/>
  <c r="I79" i="5"/>
  <c r="J79" i="5"/>
  <c r="K79" i="5"/>
  <c r="L79" i="5"/>
  <c r="U4" i="3" l="1"/>
  <c r="Q4" i="4" s="1"/>
  <c r="Q4" i="5" s="1"/>
  <c r="R4" i="1"/>
  <c r="F80" i="5"/>
  <c r="G80" i="5"/>
  <c r="H80" i="5"/>
  <c r="I80" i="5"/>
  <c r="J80" i="5"/>
  <c r="K80" i="5"/>
  <c r="L80" i="5"/>
  <c r="M80" i="5"/>
  <c r="O546" i="5"/>
  <c r="O542" i="5"/>
  <c r="O547" i="5"/>
  <c r="O543" i="5"/>
  <c r="O539" i="5"/>
  <c r="O548" i="5"/>
  <c r="O544" i="5"/>
  <c r="O540" i="5"/>
  <c r="O532" i="5"/>
  <c r="O529" i="5"/>
  <c r="O533" i="5"/>
  <c r="O530" i="5"/>
  <c r="O545" i="5"/>
  <c r="O531" i="5"/>
  <c r="O495" i="5"/>
  <c r="O541" i="5"/>
  <c r="O492" i="5"/>
  <c r="O488" i="5"/>
  <c r="O480" i="5"/>
  <c r="O494" i="5"/>
  <c r="O493" i="5"/>
  <c r="O489" i="5"/>
  <c r="O481" i="5"/>
  <c r="O477" i="5"/>
  <c r="O444" i="5"/>
  <c r="O491" i="5"/>
  <c r="O487" i="5"/>
  <c r="O479" i="5"/>
  <c r="O496" i="5"/>
  <c r="O442" i="5"/>
  <c r="O438" i="5"/>
  <c r="O426" i="5"/>
  <c r="O439" i="5"/>
  <c r="O435" i="5"/>
  <c r="O427" i="5"/>
  <c r="O443" i="5"/>
  <c r="O391" i="5"/>
  <c r="O387" i="5"/>
  <c r="O383" i="5"/>
  <c r="O375" i="5"/>
  <c r="O490" i="5"/>
  <c r="O440" i="5"/>
  <c r="O436" i="5"/>
  <c r="O428" i="5"/>
  <c r="O392" i="5"/>
  <c r="O388" i="5"/>
  <c r="O384" i="5"/>
  <c r="O376" i="5"/>
  <c r="O478" i="5"/>
  <c r="O340" i="5"/>
  <c r="O336" i="5"/>
  <c r="O332" i="5"/>
  <c r="O429" i="5"/>
  <c r="O425" i="5"/>
  <c r="O389" i="5"/>
  <c r="O385" i="5"/>
  <c r="O377" i="5"/>
  <c r="O373" i="5"/>
  <c r="O337" i="5"/>
  <c r="O333" i="5"/>
  <c r="O321" i="5"/>
  <c r="O441" i="5"/>
  <c r="O338" i="5"/>
  <c r="O334" i="5"/>
  <c r="O339" i="5"/>
  <c r="O331" i="5"/>
  <c r="O286" i="5"/>
  <c r="O282" i="5"/>
  <c r="O234" i="5"/>
  <c r="O230" i="5"/>
  <c r="O287" i="5"/>
  <c r="O283" i="5"/>
  <c r="O279" i="5"/>
  <c r="O235" i="5"/>
  <c r="O231" i="5"/>
  <c r="O227" i="5"/>
  <c r="O183" i="5"/>
  <c r="O179" i="5"/>
  <c r="O175" i="5"/>
  <c r="O437" i="5"/>
  <c r="O390" i="5"/>
  <c r="O288" i="5"/>
  <c r="O284" i="5"/>
  <c r="O280" i="5"/>
  <c r="O233" i="5"/>
  <c r="O229" i="5"/>
  <c r="O217" i="5"/>
  <c r="O180" i="5"/>
  <c r="O386" i="5"/>
  <c r="O335" i="5"/>
  <c r="O178" i="5"/>
  <c r="O177" i="5"/>
  <c r="O285" i="5"/>
  <c r="O281" i="5"/>
  <c r="O269" i="5"/>
  <c r="O236" i="5"/>
  <c r="O232" i="5"/>
  <c r="O228" i="5"/>
  <c r="O184" i="5"/>
  <c r="O176" i="5"/>
  <c r="O165" i="5"/>
  <c r="O129" i="5"/>
  <c r="O182" i="5"/>
  <c r="O130" i="5"/>
  <c r="O126" i="5"/>
  <c r="O78" i="5"/>
  <c r="O74" i="5"/>
  <c r="O131" i="5"/>
  <c r="O127" i="5"/>
  <c r="O123" i="5"/>
  <c r="O79" i="5"/>
  <c r="O75" i="5"/>
  <c r="O71" i="5"/>
  <c r="O374" i="5"/>
  <c r="O181" i="5"/>
  <c r="O125" i="5"/>
  <c r="O113" i="5"/>
  <c r="O80" i="5"/>
  <c r="O76" i="5"/>
  <c r="O72" i="5"/>
  <c r="O132" i="5"/>
  <c r="O124" i="5"/>
  <c r="O77" i="5"/>
  <c r="O73" i="5"/>
  <c r="O61" i="5"/>
  <c r="O128" i="5"/>
  <c r="N80" i="5"/>
  <c r="S4" i="1" l="1"/>
  <c r="V4" i="3"/>
  <c r="R4" i="4" s="1"/>
  <c r="R4" i="5" s="1"/>
  <c r="F55" i="5"/>
  <c r="F26" i="5" s="1"/>
  <c r="E13" i="7" s="1"/>
  <c r="F81" i="5"/>
  <c r="F50" i="5" s="1"/>
  <c r="P547" i="5"/>
  <c r="P543" i="5"/>
  <c r="P548" i="5"/>
  <c r="P544" i="5"/>
  <c r="P540" i="5"/>
  <c r="P546" i="5"/>
  <c r="P542" i="5"/>
  <c r="P533" i="5"/>
  <c r="P530" i="5"/>
  <c r="P541" i="5"/>
  <c r="P532" i="5"/>
  <c r="P531" i="5"/>
  <c r="P496" i="5"/>
  <c r="P545" i="5"/>
  <c r="P534" i="5"/>
  <c r="P495" i="5"/>
  <c r="P494" i="5"/>
  <c r="P493" i="5"/>
  <c r="P489" i="5"/>
  <c r="P481" i="5"/>
  <c r="P477" i="5"/>
  <c r="P490" i="5"/>
  <c r="P482" i="5"/>
  <c r="P478" i="5"/>
  <c r="P491" i="5"/>
  <c r="P479" i="5"/>
  <c r="P529" i="5"/>
  <c r="P439" i="5"/>
  <c r="P427" i="5"/>
  <c r="P480" i="5"/>
  <c r="P443" i="5"/>
  <c r="P440" i="5"/>
  <c r="P436" i="5"/>
  <c r="P428" i="5"/>
  <c r="P392" i="5"/>
  <c r="P388" i="5"/>
  <c r="P384" i="5"/>
  <c r="P376" i="5"/>
  <c r="P444" i="5"/>
  <c r="P442" i="5"/>
  <c r="P438" i="5"/>
  <c r="P430" i="5"/>
  <c r="P426" i="5"/>
  <c r="P389" i="5"/>
  <c r="P385" i="5"/>
  <c r="P377" i="5"/>
  <c r="P373" i="5"/>
  <c r="P492" i="5"/>
  <c r="P441" i="5"/>
  <c r="P437" i="5"/>
  <c r="P429" i="5"/>
  <c r="P425" i="5"/>
  <c r="P337" i="5"/>
  <c r="P333" i="5"/>
  <c r="P321" i="5"/>
  <c r="P488" i="5"/>
  <c r="P391" i="5"/>
  <c r="P387" i="5"/>
  <c r="P375" i="5"/>
  <c r="P338" i="5"/>
  <c r="P334" i="5"/>
  <c r="P390" i="5"/>
  <c r="P386" i="5"/>
  <c r="P378" i="5"/>
  <c r="P374" i="5"/>
  <c r="P339" i="5"/>
  <c r="P335" i="5"/>
  <c r="P340" i="5"/>
  <c r="P332" i="5"/>
  <c r="P287" i="5"/>
  <c r="P283" i="5"/>
  <c r="P235" i="5"/>
  <c r="P231" i="5"/>
  <c r="P288" i="5"/>
  <c r="P284" i="5"/>
  <c r="P280" i="5"/>
  <c r="P236" i="5"/>
  <c r="P232" i="5"/>
  <c r="P228" i="5"/>
  <c r="P184" i="5"/>
  <c r="P180" i="5"/>
  <c r="P176" i="5"/>
  <c r="P336" i="5"/>
  <c r="P286" i="5"/>
  <c r="P282" i="5"/>
  <c r="P179" i="5"/>
  <c r="P178" i="5"/>
  <c r="P177" i="5"/>
  <c r="P285" i="5"/>
  <c r="P281" i="5"/>
  <c r="P269" i="5"/>
  <c r="P234" i="5"/>
  <c r="P230" i="5"/>
  <c r="P183" i="5"/>
  <c r="P182" i="5"/>
  <c r="P181" i="5"/>
  <c r="P130" i="5"/>
  <c r="P131" i="5"/>
  <c r="P127" i="5"/>
  <c r="P79" i="5"/>
  <c r="P75" i="5"/>
  <c r="P233" i="5"/>
  <c r="P132" i="5"/>
  <c r="P128" i="5"/>
  <c r="P124" i="5"/>
  <c r="P80" i="5"/>
  <c r="P76" i="5"/>
  <c r="P72" i="5"/>
  <c r="P229" i="5"/>
  <c r="P217" i="5"/>
  <c r="P165" i="5"/>
  <c r="P78" i="5"/>
  <c r="P74" i="5"/>
  <c r="P77" i="5"/>
  <c r="P73" i="5"/>
  <c r="P126" i="5"/>
  <c r="P129" i="5"/>
  <c r="P125" i="5"/>
  <c r="P113" i="5"/>
  <c r="P61" i="5"/>
  <c r="T4" i="1" l="1"/>
  <c r="W4" i="3"/>
  <c r="S4" i="4" s="1"/>
  <c r="S4" i="5" s="1"/>
  <c r="E24" i="7"/>
  <c r="Q548" i="5"/>
  <c r="Q544" i="5"/>
  <c r="Q545" i="5"/>
  <c r="Q541" i="5"/>
  <c r="Q534" i="5"/>
  <c r="Q546" i="5"/>
  <c r="Q543" i="5"/>
  <c r="Q533" i="5"/>
  <c r="Q532" i="5"/>
  <c r="Q531" i="5"/>
  <c r="Q547" i="5"/>
  <c r="Q535" i="5"/>
  <c r="Q496" i="5"/>
  <c r="Q542" i="5"/>
  <c r="Q530" i="5"/>
  <c r="Q529" i="5"/>
  <c r="Q490" i="5"/>
  <c r="Q482" i="5"/>
  <c r="Q478" i="5"/>
  <c r="Q491" i="5"/>
  <c r="Q483" i="5"/>
  <c r="Q479" i="5"/>
  <c r="Q494" i="5"/>
  <c r="Q495" i="5"/>
  <c r="Q493" i="5"/>
  <c r="Q489" i="5"/>
  <c r="Q481" i="5"/>
  <c r="Q477" i="5"/>
  <c r="Q443" i="5"/>
  <c r="Q492" i="5"/>
  <c r="Q480" i="5"/>
  <c r="Q444" i="5"/>
  <c r="Q440" i="5"/>
  <c r="Q428" i="5"/>
  <c r="Q441" i="5"/>
  <c r="Q437" i="5"/>
  <c r="Q429" i="5"/>
  <c r="Q425" i="5"/>
  <c r="Q442" i="5"/>
  <c r="Q438" i="5"/>
  <c r="Q430" i="5"/>
  <c r="Q426" i="5"/>
  <c r="Q389" i="5"/>
  <c r="Q385" i="5"/>
  <c r="Q377" i="5"/>
  <c r="Q373" i="5"/>
  <c r="Q390" i="5"/>
  <c r="Q386" i="5"/>
  <c r="Q378" i="5"/>
  <c r="Q374" i="5"/>
  <c r="Q431" i="5"/>
  <c r="Q391" i="5"/>
  <c r="Q387" i="5"/>
  <c r="Q379" i="5"/>
  <c r="Q375" i="5"/>
  <c r="Q338" i="5"/>
  <c r="Q334" i="5"/>
  <c r="Q322" i="5"/>
  <c r="Q339" i="5"/>
  <c r="Q335" i="5"/>
  <c r="Q439" i="5"/>
  <c r="Q427" i="5"/>
  <c r="Q340" i="5"/>
  <c r="Q336" i="5"/>
  <c r="Q288" i="5"/>
  <c r="Q284" i="5"/>
  <c r="Q236" i="5"/>
  <c r="Q232" i="5"/>
  <c r="Q392" i="5"/>
  <c r="Q376" i="5"/>
  <c r="Q333" i="5"/>
  <c r="Q285" i="5"/>
  <c r="Q281" i="5"/>
  <c r="Q269" i="5"/>
  <c r="Q233" i="5"/>
  <c r="Q229" i="5"/>
  <c r="Q217" i="5"/>
  <c r="Q181" i="5"/>
  <c r="Q177" i="5"/>
  <c r="Q235" i="5"/>
  <c r="Q231" i="5"/>
  <c r="Q337" i="5"/>
  <c r="Q321" i="5"/>
  <c r="Q234" i="5"/>
  <c r="Q230" i="5"/>
  <c r="Q184" i="5"/>
  <c r="Q183" i="5"/>
  <c r="Q182" i="5"/>
  <c r="Q388" i="5"/>
  <c r="Q287" i="5"/>
  <c r="Q283" i="5"/>
  <c r="Q180" i="5"/>
  <c r="Q178" i="5"/>
  <c r="Q131" i="5"/>
  <c r="Q127" i="5"/>
  <c r="Q286" i="5"/>
  <c r="Q132" i="5"/>
  <c r="Q128" i="5"/>
  <c r="Q80" i="5"/>
  <c r="Q76" i="5"/>
  <c r="Q282" i="5"/>
  <c r="Q179" i="5"/>
  <c r="Q165" i="5"/>
  <c r="Q129" i="5"/>
  <c r="Q125" i="5"/>
  <c r="Q113" i="5"/>
  <c r="Q77" i="5"/>
  <c r="Q73" i="5"/>
  <c r="Q61" i="5"/>
  <c r="Q130" i="5"/>
  <c r="Q126" i="5"/>
  <c r="Q79" i="5"/>
  <c r="Q75" i="5"/>
  <c r="Q78" i="5"/>
  <c r="Q74" i="5"/>
  <c r="U4" i="1" l="1"/>
  <c r="X4" i="3"/>
  <c r="T4" i="4" s="1"/>
  <c r="T4" i="5" s="1"/>
  <c r="R545" i="5"/>
  <c r="R546" i="5"/>
  <c r="R542" i="5"/>
  <c r="R535" i="5"/>
  <c r="R531" i="5"/>
  <c r="R547" i="5"/>
  <c r="R544" i="5"/>
  <c r="R536" i="5"/>
  <c r="R529" i="5"/>
  <c r="R530" i="5"/>
  <c r="R532" i="5"/>
  <c r="R494" i="5"/>
  <c r="R548" i="5"/>
  <c r="R543" i="5"/>
  <c r="R534" i="5"/>
  <c r="R533" i="5"/>
  <c r="R491" i="5"/>
  <c r="R483" i="5"/>
  <c r="R479" i="5"/>
  <c r="R496" i="5"/>
  <c r="R492" i="5"/>
  <c r="R484" i="5"/>
  <c r="R480" i="5"/>
  <c r="R495" i="5"/>
  <c r="R493" i="5"/>
  <c r="R481" i="5"/>
  <c r="R477" i="5"/>
  <c r="R443" i="5"/>
  <c r="R444" i="5"/>
  <c r="R490" i="5"/>
  <c r="R482" i="5"/>
  <c r="R478" i="5"/>
  <c r="R441" i="5"/>
  <c r="R429" i="5"/>
  <c r="R425" i="5"/>
  <c r="R442" i="5"/>
  <c r="R438" i="5"/>
  <c r="R430" i="5"/>
  <c r="R426" i="5"/>
  <c r="R440" i="5"/>
  <c r="R432" i="5"/>
  <c r="R428" i="5"/>
  <c r="R390" i="5"/>
  <c r="R386" i="5"/>
  <c r="R378" i="5"/>
  <c r="R374" i="5"/>
  <c r="R391" i="5"/>
  <c r="R387" i="5"/>
  <c r="R379" i="5"/>
  <c r="R375" i="5"/>
  <c r="R439" i="5"/>
  <c r="R431" i="5"/>
  <c r="R389" i="5"/>
  <c r="R377" i="5"/>
  <c r="R373" i="5"/>
  <c r="R339" i="5"/>
  <c r="R335" i="5"/>
  <c r="R323" i="5"/>
  <c r="R427" i="5"/>
  <c r="R340" i="5"/>
  <c r="R336" i="5"/>
  <c r="R392" i="5"/>
  <c r="R388" i="5"/>
  <c r="R380" i="5"/>
  <c r="R376" i="5"/>
  <c r="R337" i="5"/>
  <c r="R321" i="5"/>
  <c r="R285" i="5"/>
  <c r="R269" i="5"/>
  <c r="R233" i="5"/>
  <c r="R217" i="5"/>
  <c r="R334" i="5"/>
  <c r="R286" i="5"/>
  <c r="R282" i="5"/>
  <c r="R234" i="5"/>
  <c r="R230" i="5"/>
  <c r="R182" i="5"/>
  <c r="R178" i="5"/>
  <c r="R184" i="5"/>
  <c r="R183" i="5"/>
  <c r="R338" i="5"/>
  <c r="R322" i="5"/>
  <c r="R287" i="5"/>
  <c r="R283" i="5"/>
  <c r="R236" i="5"/>
  <c r="R232" i="5"/>
  <c r="R181" i="5"/>
  <c r="R180" i="5"/>
  <c r="R179" i="5"/>
  <c r="R288" i="5"/>
  <c r="R132" i="5"/>
  <c r="R128" i="5"/>
  <c r="R284" i="5"/>
  <c r="R165" i="5"/>
  <c r="R129" i="5"/>
  <c r="R113" i="5"/>
  <c r="R77" i="5"/>
  <c r="R61" i="5"/>
  <c r="R235" i="5"/>
  <c r="R130" i="5"/>
  <c r="R126" i="5"/>
  <c r="R78" i="5"/>
  <c r="R74" i="5"/>
  <c r="R231" i="5"/>
  <c r="R131" i="5"/>
  <c r="R75" i="5"/>
  <c r="R127" i="5"/>
  <c r="R80" i="5"/>
  <c r="R76" i="5"/>
  <c r="R79" i="5"/>
  <c r="V4" i="1" l="1"/>
  <c r="Y4" i="3"/>
  <c r="U4" i="4" s="1"/>
  <c r="U4" i="5" s="1"/>
  <c r="S546" i="5"/>
  <c r="S547" i="5"/>
  <c r="S543" i="5"/>
  <c r="S545" i="5"/>
  <c r="S536" i="5"/>
  <c r="S532" i="5"/>
  <c r="S544" i="5"/>
  <c r="S529" i="5"/>
  <c r="S548" i="5"/>
  <c r="S535" i="5"/>
  <c r="S534" i="5"/>
  <c r="S530" i="5"/>
  <c r="S537" i="5"/>
  <c r="S531" i="5"/>
  <c r="S533" i="5"/>
  <c r="S495" i="5"/>
  <c r="S496" i="5"/>
  <c r="S492" i="5"/>
  <c r="S484" i="5"/>
  <c r="S480" i="5"/>
  <c r="S493" i="5"/>
  <c r="S485" i="5"/>
  <c r="S481" i="5"/>
  <c r="S477" i="5"/>
  <c r="S444" i="5"/>
  <c r="S482" i="5"/>
  <c r="S478" i="5"/>
  <c r="S483" i="5"/>
  <c r="S443" i="5"/>
  <c r="S442" i="5"/>
  <c r="S430" i="5"/>
  <c r="S426" i="5"/>
  <c r="S479" i="5"/>
  <c r="S439" i="5"/>
  <c r="S431" i="5"/>
  <c r="S427" i="5"/>
  <c r="S494" i="5"/>
  <c r="S391" i="5"/>
  <c r="S387" i="5"/>
  <c r="S379" i="5"/>
  <c r="S375" i="5"/>
  <c r="S491" i="5"/>
  <c r="S441" i="5"/>
  <c r="S433" i="5"/>
  <c r="S429" i="5"/>
  <c r="S425" i="5"/>
  <c r="S392" i="5"/>
  <c r="S388" i="5"/>
  <c r="S380" i="5"/>
  <c r="S376" i="5"/>
  <c r="S432" i="5"/>
  <c r="S340" i="5"/>
  <c r="S336" i="5"/>
  <c r="S324" i="5"/>
  <c r="S428" i="5"/>
  <c r="S390" i="5"/>
  <c r="S378" i="5"/>
  <c r="S374" i="5"/>
  <c r="S337" i="5"/>
  <c r="S321" i="5"/>
  <c r="S440" i="5"/>
  <c r="S338" i="5"/>
  <c r="S322" i="5"/>
  <c r="S381" i="5"/>
  <c r="S286" i="5"/>
  <c r="S234" i="5"/>
  <c r="S377" i="5"/>
  <c r="S335" i="5"/>
  <c r="S287" i="5"/>
  <c r="S283" i="5"/>
  <c r="S235" i="5"/>
  <c r="S231" i="5"/>
  <c r="S183" i="5"/>
  <c r="S179" i="5"/>
  <c r="S373" i="5"/>
  <c r="S285" i="5"/>
  <c r="S269" i="5"/>
  <c r="S236" i="5"/>
  <c r="S232" i="5"/>
  <c r="S182" i="5"/>
  <c r="S181" i="5"/>
  <c r="S339" i="5"/>
  <c r="S323" i="5"/>
  <c r="S180" i="5"/>
  <c r="S288" i="5"/>
  <c r="S284" i="5"/>
  <c r="S233" i="5"/>
  <c r="S217" i="5"/>
  <c r="S184" i="5"/>
  <c r="S165" i="5"/>
  <c r="S129" i="5"/>
  <c r="S130" i="5"/>
  <c r="S78" i="5"/>
  <c r="S131" i="5"/>
  <c r="S127" i="5"/>
  <c r="S79" i="5"/>
  <c r="S75" i="5"/>
  <c r="S389" i="5"/>
  <c r="S132" i="5"/>
  <c r="S77" i="5"/>
  <c r="S61" i="5"/>
  <c r="S128" i="5"/>
  <c r="S113" i="5"/>
  <c r="S80" i="5"/>
  <c r="S76" i="5"/>
  <c r="Z4" i="3" l="1"/>
  <c r="V4" i="4" s="1"/>
  <c r="V4" i="5" s="1"/>
  <c r="W4" i="1"/>
  <c r="T547" i="5"/>
  <c r="T548" i="5"/>
  <c r="T544" i="5"/>
  <c r="T538" i="5"/>
  <c r="T537" i="5"/>
  <c r="T533" i="5"/>
  <c r="T536" i="5"/>
  <c r="T535" i="5"/>
  <c r="T534" i="5"/>
  <c r="T530" i="5"/>
  <c r="T545" i="5"/>
  <c r="T532" i="5"/>
  <c r="T546" i="5"/>
  <c r="T529" i="5"/>
  <c r="T496" i="5"/>
  <c r="T493" i="5"/>
  <c r="T485" i="5"/>
  <c r="T481" i="5"/>
  <c r="T477" i="5"/>
  <c r="T531" i="5"/>
  <c r="T495" i="5"/>
  <c r="T494" i="5"/>
  <c r="T486" i="5"/>
  <c r="T482" i="5"/>
  <c r="T478" i="5"/>
  <c r="T492" i="5"/>
  <c r="T484" i="5"/>
  <c r="T480" i="5"/>
  <c r="T483" i="5"/>
  <c r="T479" i="5"/>
  <c r="T431" i="5"/>
  <c r="T427" i="5"/>
  <c r="T444" i="5"/>
  <c r="T440" i="5"/>
  <c r="T432" i="5"/>
  <c r="T428" i="5"/>
  <c r="T441" i="5"/>
  <c r="T433" i="5"/>
  <c r="T429" i="5"/>
  <c r="T425" i="5"/>
  <c r="T392" i="5"/>
  <c r="T388" i="5"/>
  <c r="T380" i="5"/>
  <c r="T376" i="5"/>
  <c r="T389" i="5"/>
  <c r="T381" i="5"/>
  <c r="T377" i="5"/>
  <c r="T373" i="5"/>
  <c r="T430" i="5"/>
  <c r="T390" i="5"/>
  <c r="T382" i="5"/>
  <c r="T378" i="5"/>
  <c r="T374" i="5"/>
  <c r="T337" i="5"/>
  <c r="T325" i="5"/>
  <c r="T321" i="5"/>
  <c r="T442" i="5"/>
  <c r="T426" i="5"/>
  <c r="T338" i="5"/>
  <c r="T322" i="5"/>
  <c r="T339" i="5"/>
  <c r="T323" i="5"/>
  <c r="T443" i="5"/>
  <c r="T379" i="5"/>
  <c r="T287" i="5"/>
  <c r="T235" i="5"/>
  <c r="T434" i="5"/>
  <c r="T391" i="5"/>
  <c r="T375" i="5"/>
  <c r="T336" i="5"/>
  <c r="T288" i="5"/>
  <c r="T284" i="5"/>
  <c r="T236" i="5"/>
  <c r="T232" i="5"/>
  <c r="T184" i="5"/>
  <c r="T180" i="5"/>
  <c r="T234" i="5"/>
  <c r="T340" i="5"/>
  <c r="T324" i="5"/>
  <c r="T233" i="5"/>
  <c r="T217" i="5"/>
  <c r="T286" i="5"/>
  <c r="T182" i="5"/>
  <c r="T130" i="5"/>
  <c r="T285" i="5"/>
  <c r="T131" i="5"/>
  <c r="T79" i="5"/>
  <c r="T269" i="5"/>
  <c r="T183" i="5"/>
  <c r="T181" i="5"/>
  <c r="T132" i="5"/>
  <c r="T128" i="5"/>
  <c r="T80" i="5"/>
  <c r="T76" i="5"/>
  <c r="T165" i="5"/>
  <c r="T113" i="5"/>
  <c r="T129" i="5"/>
  <c r="T78" i="5"/>
  <c r="T77" i="5"/>
  <c r="T61" i="5"/>
  <c r="X4" i="1" l="1"/>
  <c r="AA4" i="3"/>
  <c r="W4" i="4" s="1"/>
  <c r="W4" i="5" s="1"/>
  <c r="U548" i="5"/>
  <c r="U545" i="5"/>
  <c r="U537" i="5"/>
  <c r="U547" i="5"/>
  <c r="U539" i="5"/>
  <c r="U534" i="5"/>
  <c r="U533" i="5"/>
  <c r="U532" i="5"/>
  <c r="U531" i="5"/>
  <c r="U546" i="5"/>
  <c r="U538" i="5"/>
  <c r="U529" i="5"/>
  <c r="U496" i="5"/>
  <c r="U536" i="5"/>
  <c r="U535" i="5"/>
  <c r="U495" i="5"/>
  <c r="U494" i="5"/>
  <c r="U486" i="5"/>
  <c r="U482" i="5"/>
  <c r="U478" i="5"/>
  <c r="U487" i="5"/>
  <c r="U483" i="5"/>
  <c r="U479" i="5"/>
  <c r="U484" i="5"/>
  <c r="U480" i="5"/>
  <c r="U443" i="5"/>
  <c r="U444" i="5"/>
  <c r="U485" i="5"/>
  <c r="U432" i="5"/>
  <c r="U428" i="5"/>
  <c r="U481" i="5"/>
  <c r="U441" i="5"/>
  <c r="U433" i="5"/>
  <c r="U429" i="5"/>
  <c r="U425" i="5"/>
  <c r="U389" i="5"/>
  <c r="U381" i="5"/>
  <c r="U377" i="5"/>
  <c r="U373" i="5"/>
  <c r="U530" i="5"/>
  <c r="U477" i="5"/>
  <c r="U435" i="5"/>
  <c r="U431" i="5"/>
  <c r="U427" i="5"/>
  <c r="U390" i="5"/>
  <c r="U382" i="5"/>
  <c r="U378" i="5"/>
  <c r="U374" i="5"/>
  <c r="U442" i="5"/>
  <c r="U434" i="5"/>
  <c r="U430" i="5"/>
  <c r="U426" i="5"/>
  <c r="U338" i="5"/>
  <c r="U326" i="5"/>
  <c r="U322" i="5"/>
  <c r="U493" i="5"/>
  <c r="U392" i="5"/>
  <c r="U380" i="5"/>
  <c r="U376" i="5"/>
  <c r="U339" i="5"/>
  <c r="U323" i="5"/>
  <c r="U391" i="5"/>
  <c r="U383" i="5"/>
  <c r="U379" i="5"/>
  <c r="U375" i="5"/>
  <c r="U340" i="5"/>
  <c r="U324" i="5"/>
  <c r="U325" i="5"/>
  <c r="U288" i="5"/>
  <c r="U236" i="5"/>
  <c r="U285" i="5"/>
  <c r="U269" i="5"/>
  <c r="U233" i="5"/>
  <c r="U217" i="5"/>
  <c r="U181" i="5"/>
  <c r="U337" i="5"/>
  <c r="U321" i="5"/>
  <c r="U287" i="5"/>
  <c r="U286" i="5"/>
  <c r="U235" i="5"/>
  <c r="U184" i="5"/>
  <c r="U183" i="5"/>
  <c r="U182" i="5"/>
  <c r="U131" i="5"/>
  <c r="U132" i="5"/>
  <c r="U80" i="5"/>
  <c r="U234" i="5"/>
  <c r="U165" i="5"/>
  <c r="U129" i="5"/>
  <c r="U113" i="5"/>
  <c r="U77" i="5"/>
  <c r="U61" i="5"/>
  <c r="U79" i="5"/>
  <c r="U78" i="5"/>
  <c r="U130" i="5"/>
  <c r="AB4" i="3" l="1"/>
  <c r="X4" i="4" s="1"/>
  <c r="X4" i="5" s="1"/>
  <c r="Y4" i="1"/>
  <c r="V546" i="5"/>
  <c r="V538" i="5"/>
  <c r="V535" i="5"/>
  <c r="V531" i="5"/>
  <c r="V548" i="5"/>
  <c r="V533" i="5"/>
  <c r="V532" i="5"/>
  <c r="V539" i="5"/>
  <c r="V537" i="5"/>
  <c r="V529" i="5"/>
  <c r="V536" i="5"/>
  <c r="V534" i="5"/>
  <c r="V494" i="5"/>
  <c r="V540" i="5"/>
  <c r="V530" i="5"/>
  <c r="V487" i="5"/>
  <c r="V483" i="5"/>
  <c r="V479" i="5"/>
  <c r="V488" i="5"/>
  <c r="V484" i="5"/>
  <c r="V480" i="5"/>
  <c r="V486" i="5"/>
  <c r="V482" i="5"/>
  <c r="V478" i="5"/>
  <c r="V443" i="5"/>
  <c r="V547" i="5"/>
  <c r="V444" i="5"/>
  <c r="V496" i="5"/>
  <c r="V485" i="5"/>
  <c r="V481" i="5"/>
  <c r="V477" i="5"/>
  <c r="V433" i="5"/>
  <c r="V429" i="5"/>
  <c r="V425" i="5"/>
  <c r="V442" i="5"/>
  <c r="V434" i="5"/>
  <c r="V430" i="5"/>
  <c r="V426" i="5"/>
  <c r="V435" i="5"/>
  <c r="V431" i="5"/>
  <c r="V427" i="5"/>
  <c r="V390" i="5"/>
  <c r="V382" i="5"/>
  <c r="V378" i="5"/>
  <c r="V374" i="5"/>
  <c r="V495" i="5"/>
  <c r="V391" i="5"/>
  <c r="V383" i="5"/>
  <c r="V379" i="5"/>
  <c r="V375" i="5"/>
  <c r="V436" i="5"/>
  <c r="V432" i="5"/>
  <c r="V428" i="5"/>
  <c r="V392" i="5"/>
  <c r="V384" i="5"/>
  <c r="V380" i="5"/>
  <c r="V376" i="5"/>
  <c r="V339" i="5"/>
  <c r="V327" i="5"/>
  <c r="V323" i="5"/>
  <c r="V340" i="5"/>
  <c r="V324" i="5"/>
  <c r="V381" i="5"/>
  <c r="V377" i="5"/>
  <c r="V373" i="5"/>
  <c r="V325" i="5"/>
  <c r="V321" i="5"/>
  <c r="V326" i="5"/>
  <c r="V269" i="5"/>
  <c r="V217" i="5"/>
  <c r="V286" i="5"/>
  <c r="V234" i="5"/>
  <c r="V182" i="5"/>
  <c r="V338" i="5"/>
  <c r="V322" i="5"/>
  <c r="V288" i="5"/>
  <c r="V235" i="5"/>
  <c r="V184" i="5"/>
  <c r="V183" i="5"/>
  <c r="V287" i="5"/>
  <c r="V132" i="5"/>
  <c r="V236" i="5"/>
  <c r="V165" i="5"/>
  <c r="V113" i="5"/>
  <c r="V61" i="5"/>
  <c r="V130" i="5"/>
  <c r="V78" i="5"/>
  <c r="V80" i="5"/>
  <c r="V131" i="5"/>
  <c r="V79" i="5"/>
  <c r="Z4" i="1" l="1"/>
  <c r="AC4" i="3"/>
  <c r="Y4" i="4" s="1"/>
  <c r="Y4" i="5" s="1"/>
  <c r="W547" i="5"/>
  <c r="W539" i="5"/>
  <c r="W548" i="5"/>
  <c r="W540" i="5"/>
  <c r="W536" i="5"/>
  <c r="W532" i="5"/>
  <c r="W537" i="5"/>
  <c r="W531" i="5"/>
  <c r="W529" i="5"/>
  <c r="W538" i="5"/>
  <c r="W530" i="5"/>
  <c r="W534" i="5"/>
  <c r="W533" i="5"/>
  <c r="W541" i="5"/>
  <c r="W495" i="5"/>
  <c r="W535" i="5"/>
  <c r="W488" i="5"/>
  <c r="W484" i="5"/>
  <c r="W480" i="5"/>
  <c r="W489" i="5"/>
  <c r="W485" i="5"/>
  <c r="W481" i="5"/>
  <c r="W477" i="5"/>
  <c r="W444" i="5"/>
  <c r="W496" i="5"/>
  <c r="W487" i="5"/>
  <c r="W483" i="5"/>
  <c r="W479" i="5"/>
  <c r="W482" i="5"/>
  <c r="W434" i="5"/>
  <c r="W430" i="5"/>
  <c r="W426" i="5"/>
  <c r="W478" i="5"/>
  <c r="W435" i="5"/>
  <c r="W431" i="5"/>
  <c r="W427" i="5"/>
  <c r="W391" i="5"/>
  <c r="W383" i="5"/>
  <c r="W379" i="5"/>
  <c r="W375" i="5"/>
  <c r="W486" i="5"/>
  <c r="W436" i="5"/>
  <c r="W432" i="5"/>
  <c r="W428" i="5"/>
  <c r="W392" i="5"/>
  <c r="W384" i="5"/>
  <c r="W380" i="5"/>
  <c r="W376" i="5"/>
  <c r="W443" i="5"/>
  <c r="W429" i="5"/>
  <c r="W340" i="5"/>
  <c r="W328" i="5"/>
  <c r="W324" i="5"/>
  <c r="W385" i="5"/>
  <c r="W381" i="5"/>
  <c r="W377" i="5"/>
  <c r="W373" i="5"/>
  <c r="W325" i="5"/>
  <c r="W321" i="5"/>
  <c r="W437" i="5"/>
  <c r="W326" i="5"/>
  <c r="W322" i="5"/>
  <c r="W425" i="5"/>
  <c r="W378" i="5"/>
  <c r="W327" i="5"/>
  <c r="W374" i="5"/>
  <c r="W287" i="5"/>
  <c r="W235" i="5"/>
  <c r="W183" i="5"/>
  <c r="W339" i="5"/>
  <c r="W323" i="5"/>
  <c r="W288" i="5"/>
  <c r="W217" i="5"/>
  <c r="W184" i="5"/>
  <c r="W382" i="5"/>
  <c r="W433" i="5"/>
  <c r="W269" i="5"/>
  <c r="W236" i="5"/>
  <c r="W165" i="5"/>
  <c r="W131" i="5"/>
  <c r="W79" i="5"/>
  <c r="W113" i="5"/>
  <c r="W80" i="5"/>
  <c r="W61" i="5"/>
  <c r="W132" i="5"/>
  <c r="AA4" i="1" l="1"/>
  <c r="AD4" i="3"/>
  <c r="Z4" i="4" s="1"/>
  <c r="Z4" i="5" s="1"/>
  <c r="X539" i="5"/>
  <c r="X548" i="5"/>
  <c r="X540" i="5"/>
  <c r="X542" i="5"/>
  <c r="X533" i="5"/>
  <c r="X538" i="5"/>
  <c r="X530" i="5"/>
  <c r="X536" i="5"/>
  <c r="X535" i="5"/>
  <c r="X534" i="5"/>
  <c r="X541" i="5"/>
  <c r="X496" i="5"/>
  <c r="X531" i="5"/>
  <c r="X489" i="5"/>
  <c r="X485" i="5"/>
  <c r="X481" i="5"/>
  <c r="X477" i="5"/>
  <c r="X537" i="5"/>
  <c r="X532" i="5"/>
  <c r="X529" i="5"/>
  <c r="X490" i="5"/>
  <c r="X486" i="5"/>
  <c r="X482" i="5"/>
  <c r="X478" i="5"/>
  <c r="X487" i="5"/>
  <c r="X483" i="5"/>
  <c r="X479" i="5"/>
  <c r="X480" i="5"/>
  <c r="X444" i="5"/>
  <c r="X435" i="5"/>
  <c r="X431" i="5"/>
  <c r="X427" i="5"/>
  <c r="X436" i="5"/>
  <c r="X432" i="5"/>
  <c r="X428" i="5"/>
  <c r="X392" i="5"/>
  <c r="X384" i="5"/>
  <c r="X380" i="5"/>
  <c r="X376" i="5"/>
  <c r="X484" i="5"/>
  <c r="X438" i="5"/>
  <c r="X434" i="5"/>
  <c r="X430" i="5"/>
  <c r="X426" i="5"/>
  <c r="X385" i="5"/>
  <c r="X381" i="5"/>
  <c r="X377" i="5"/>
  <c r="X373" i="5"/>
  <c r="X488" i="5"/>
  <c r="X437" i="5"/>
  <c r="X433" i="5"/>
  <c r="X429" i="5"/>
  <c r="X329" i="5"/>
  <c r="X325" i="5"/>
  <c r="X321" i="5"/>
  <c r="X383" i="5"/>
  <c r="X379" i="5"/>
  <c r="X375" i="5"/>
  <c r="X326" i="5"/>
  <c r="X322" i="5"/>
  <c r="X425" i="5"/>
  <c r="X386" i="5"/>
  <c r="X382" i="5"/>
  <c r="X378" i="5"/>
  <c r="X374" i="5"/>
  <c r="X327" i="5"/>
  <c r="X323" i="5"/>
  <c r="X328" i="5"/>
  <c r="X288" i="5"/>
  <c r="X236" i="5"/>
  <c r="X184" i="5"/>
  <c r="X340" i="5"/>
  <c r="X324" i="5"/>
  <c r="X269" i="5"/>
  <c r="X217" i="5"/>
  <c r="X132" i="5"/>
  <c r="X80" i="5"/>
  <c r="X165" i="5"/>
  <c r="X113" i="5"/>
  <c r="X61" i="5"/>
  <c r="AB4" i="1" l="1"/>
  <c r="AE4" i="3"/>
  <c r="AA4" i="4" s="1"/>
  <c r="AA4" i="5" s="1"/>
  <c r="Y540" i="5"/>
  <c r="Y541" i="5"/>
  <c r="Y537" i="5"/>
  <c r="Y538" i="5"/>
  <c r="Y534" i="5"/>
  <c r="Y542" i="5"/>
  <c r="Y539" i="5"/>
  <c r="Y536" i="5"/>
  <c r="Y535" i="5"/>
  <c r="Y543" i="5"/>
  <c r="Y531" i="5"/>
  <c r="Y530" i="5"/>
  <c r="Y532" i="5"/>
  <c r="Y529" i="5"/>
  <c r="Y490" i="5"/>
  <c r="Y486" i="5"/>
  <c r="Y482" i="5"/>
  <c r="Y478" i="5"/>
  <c r="Y491" i="5"/>
  <c r="Y487" i="5"/>
  <c r="Y483" i="5"/>
  <c r="Y479" i="5"/>
  <c r="Y489" i="5"/>
  <c r="Y485" i="5"/>
  <c r="Y481" i="5"/>
  <c r="Y477" i="5"/>
  <c r="Y488" i="5"/>
  <c r="Y484" i="5"/>
  <c r="Y480" i="5"/>
  <c r="Y533" i="5"/>
  <c r="Y436" i="5"/>
  <c r="Y432" i="5"/>
  <c r="Y428" i="5"/>
  <c r="Y437" i="5"/>
  <c r="Y433" i="5"/>
  <c r="Y429" i="5"/>
  <c r="Y425" i="5"/>
  <c r="Y438" i="5"/>
  <c r="Y434" i="5"/>
  <c r="Y430" i="5"/>
  <c r="Y426" i="5"/>
  <c r="Y385" i="5"/>
  <c r="Y381" i="5"/>
  <c r="Y377" i="5"/>
  <c r="Y373" i="5"/>
  <c r="Y386" i="5"/>
  <c r="Y382" i="5"/>
  <c r="Y378" i="5"/>
  <c r="Y374" i="5"/>
  <c r="Y427" i="5"/>
  <c r="Y387" i="5"/>
  <c r="Y383" i="5"/>
  <c r="Y379" i="5"/>
  <c r="Y375" i="5"/>
  <c r="Y330" i="5"/>
  <c r="Y326" i="5"/>
  <c r="Y322" i="5"/>
  <c r="Y439" i="5"/>
  <c r="Y327" i="5"/>
  <c r="Y323" i="5"/>
  <c r="Y435" i="5"/>
  <c r="Y328" i="5"/>
  <c r="Y324" i="5"/>
  <c r="Y376" i="5"/>
  <c r="Y329" i="5"/>
  <c r="Y321" i="5"/>
  <c r="Y269" i="5"/>
  <c r="Y217" i="5"/>
  <c r="Y325" i="5"/>
  <c r="Y431" i="5"/>
  <c r="Y380" i="5"/>
  <c r="Y384" i="5"/>
  <c r="Y165" i="5"/>
  <c r="Y113" i="5"/>
  <c r="Y61" i="5"/>
  <c r="AF4" i="3" l="1"/>
  <c r="AB4" i="4" s="1"/>
  <c r="AB4" i="5" s="1"/>
  <c r="AC4" i="1"/>
  <c r="Z541" i="5"/>
  <c r="Z542" i="5"/>
  <c r="Z538" i="5"/>
  <c r="Z537" i="5"/>
  <c r="Z535" i="5"/>
  <c r="Z531" i="5"/>
  <c r="Z543" i="5"/>
  <c r="Z534" i="5"/>
  <c r="Z540" i="5"/>
  <c r="Z533" i="5"/>
  <c r="Z532" i="5"/>
  <c r="Z529" i="5"/>
  <c r="Z539" i="5"/>
  <c r="Z530" i="5"/>
  <c r="Z536" i="5"/>
  <c r="Z491" i="5"/>
  <c r="Z487" i="5"/>
  <c r="Z483" i="5"/>
  <c r="Z479" i="5"/>
  <c r="Z544" i="5"/>
  <c r="Z492" i="5"/>
  <c r="Z488" i="5"/>
  <c r="Z484" i="5"/>
  <c r="Z480" i="5"/>
  <c r="Z489" i="5"/>
  <c r="Z485" i="5"/>
  <c r="Z481" i="5"/>
  <c r="Z477" i="5"/>
  <c r="Z490" i="5"/>
  <c r="Z486" i="5"/>
  <c r="Z482" i="5"/>
  <c r="Z478" i="5"/>
  <c r="Z437" i="5"/>
  <c r="Z433" i="5"/>
  <c r="Z429" i="5"/>
  <c r="Z425" i="5"/>
  <c r="Z438" i="5"/>
  <c r="Z434" i="5"/>
  <c r="Z430" i="5"/>
  <c r="Z426" i="5"/>
  <c r="Z440" i="5"/>
  <c r="Z436" i="5"/>
  <c r="Z432" i="5"/>
  <c r="Z428" i="5"/>
  <c r="Z386" i="5"/>
  <c r="Z382" i="5"/>
  <c r="Z378" i="5"/>
  <c r="Z374" i="5"/>
  <c r="Z387" i="5"/>
  <c r="Z383" i="5"/>
  <c r="Z379" i="5"/>
  <c r="Z375" i="5"/>
  <c r="Z439" i="5"/>
  <c r="Z435" i="5"/>
  <c r="Z431" i="5"/>
  <c r="Z427" i="5"/>
  <c r="Z385" i="5"/>
  <c r="Z381" i="5"/>
  <c r="Z377" i="5"/>
  <c r="Z373" i="5"/>
  <c r="Z331" i="5"/>
  <c r="Z327" i="5"/>
  <c r="Z323" i="5"/>
  <c r="Z328" i="5"/>
  <c r="Z324" i="5"/>
  <c r="Z388" i="5"/>
  <c r="Z384" i="5"/>
  <c r="Z380" i="5"/>
  <c r="Z376" i="5"/>
  <c r="Z329" i="5"/>
  <c r="Z325" i="5"/>
  <c r="Z321" i="5"/>
  <c r="Z269" i="5"/>
  <c r="Z217" i="5"/>
  <c r="Z330" i="5"/>
  <c r="Z322" i="5"/>
  <c r="Z165" i="5"/>
  <c r="Z113" i="5"/>
  <c r="Z61" i="5"/>
  <c r="Z326" i="5"/>
  <c r="AG4" i="3" l="1"/>
  <c r="AC4" i="4" s="1"/>
  <c r="AC4" i="5" s="1"/>
  <c r="AD4" i="1"/>
  <c r="AH4" i="3" s="1"/>
  <c r="AD4" i="4" s="1"/>
  <c r="AD4" i="5" s="1"/>
  <c r="AA542" i="5"/>
  <c r="AA543" i="5"/>
  <c r="AA539" i="5"/>
  <c r="AA545" i="5"/>
  <c r="AA541" i="5"/>
  <c r="AA536" i="5"/>
  <c r="AA532" i="5"/>
  <c r="AA540" i="5"/>
  <c r="AA533" i="5"/>
  <c r="AA529" i="5"/>
  <c r="AA544" i="5"/>
  <c r="AA531" i="5"/>
  <c r="AA530" i="5"/>
  <c r="AA535" i="5"/>
  <c r="AA537" i="5"/>
  <c r="AA492" i="5"/>
  <c r="AA488" i="5"/>
  <c r="AA484" i="5"/>
  <c r="AA480" i="5"/>
  <c r="AA493" i="5"/>
  <c r="AA489" i="5"/>
  <c r="AA485" i="5"/>
  <c r="AA481" i="5"/>
  <c r="AA477" i="5"/>
  <c r="AA534" i="5"/>
  <c r="AA490" i="5"/>
  <c r="AA486" i="5"/>
  <c r="AA482" i="5"/>
  <c r="AA478" i="5"/>
  <c r="AA479" i="5"/>
  <c r="AA438" i="5"/>
  <c r="AA434" i="5"/>
  <c r="AA430" i="5"/>
  <c r="AA426" i="5"/>
  <c r="AA491" i="5"/>
  <c r="AA439" i="5"/>
  <c r="AA435" i="5"/>
  <c r="AA431" i="5"/>
  <c r="AA427" i="5"/>
  <c r="AA387" i="5"/>
  <c r="AA383" i="5"/>
  <c r="AA379" i="5"/>
  <c r="AA375" i="5"/>
  <c r="AA487" i="5"/>
  <c r="AA441" i="5"/>
  <c r="AA437" i="5"/>
  <c r="AA433" i="5"/>
  <c r="AA429" i="5"/>
  <c r="AA425" i="5"/>
  <c r="AA388" i="5"/>
  <c r="AA384" i="5"/>
  <c r="AA380" i="5"/>
  <c r="AA376" i="5"/>
  <c r="AA538" i="5"/>
  <c r="AA483" i="5"/>
  <c r="AA428" i="5"/>
  <c r="AA332" i="5"/>
  <c r="AA328" i="5"/>
  <c r="AA324" i="5"/>
  <c r="AA440" i="5"/>
  <c r="AA386" i="5"/>
  <c r="AA382" i="5"/>
  <c r="AA378" i="5"/>
  <c r="AA374" i="5"/>
  <c r="AA329" i="5"/>
  <c r="AA325" i="5"/>
  <c r="AA321" i="5"/>
  <c r="AA436" i="5"/>
  <c r="AA330" i="5"/>
  <c r="AA326" i="5"/>
  <c r="AA322" i="5"/>
  <c r="AA377" i="5"/>
  <c r="AA270" i="5"/>
  <c r="AA218" i="5"/>
  <c r="AA432" i="5"/>
  <c r="AA389" i="5"/>
  <c r="AA331" i="5"/>
  <c r="AA323" i="5"/>
  <c r="AA269" i="5"/>
  <c r="AA327" i="5"/>
  <c r="AA217" i="5"/>
  <c r="AA381" i="5"/>
  <c r="AA165" i="5"/>
  <c r="AA385" i="5"/>
  <c r="AA166" i="5"/>
  <c r="AA373" i="5"/>
  <c r="AA61" i="5"/>
  <c r="AA113" i="5"/>
  <c r="AB543" i="5" l="1"/>
  <c r="AB539" i="5"/>
  <c r="AB544" i="5"/>
  <c r="AB540" i="5"/>
  <c r="AB536" i="5"/>
  <c r="AB533" i="5"/>
  <c r="AB546" i="5"/>
  <c r="AB532" i="5"/>
  <c r="AB531" i="5"/>
  <c r="AB530" i="5"/>
  <c r="AB541" i="5"/>
  <c r="AB537" i="5"/>
  <c r="AB535" i="5"/>
  <c r="AB545" i="5"/>
  <c r="AB529" i="5"/>
  <c r="AB538" i="5"/>
  <c r="AB534" i="5"/>
  <c r="AB493" i="5"/>
  <c r="AB489" i="5"/>
  <c r="AB485" i="5"/>
  <c r="AB481" i="5"/>
  <c r="AB477" i="5"/>
  <c r="AB542" i="5"/>
  <c r="AB490" i="5"/>
  <c r="AB486" i="5"/>
  <c r="AB482" i="5"/>
  <c r="AB478" i="5"/>
  <c r="AB494" i="5"/>
  <c r="AB492" i="5"/>
  <c r="AB488" i="5"/>
  <c r="AB484" i="5"/>
  <c r="AB480" i="5"/>
  <c r="AB442" i="5"/>
  <c r="AB491" i="5"/>
  <c r="AB487" i="5"/>
  <c r="AB483" i="5"/>
  <c r="AB479" i="5"/>
  <c r="AB439" i="5"/>
  <c r="AB435" i="5"/>
  <c r="AB431" i="5"/>
  <c r="AB427" i="5"/>
  <c r="AB440" i="5"/>
  <c r="AB436" i="5"/>
  <c r="AB432" i="5"/>
  <c r="AB428" i="5"/>
  <c r="AB441" i="5"/>
  <c r="AB437" i="5"/>
  <c r="AB433" i="5"/>
  <c r="AB429" i="5"/>
  <c r="AB425" i="5"/>
  <c r="AB388" i="5"/>
  <c r="AB384" i="5"/>
  <c r="AB380" i="5"/>
  <c r="AB376" i="5"/>
  <c r="AB389" i="5"/>
  <c r="AB385" i="5"/>
  <c r="AB381" i="5"/>
  <c r="AB377" i="5"/>
  <c r="AB373" i="5"/>
  <c r="AB390" i="5"/>
  <c r="AB386" i="5"/>
  <c r="AB382" i="5"/>
  <c r="AB378" i="5"/>
  <c r="AB374" i="5"/>
  <c r="AB333" i="5"/>
  <c r="AB329" i="5"/>
  <c r="AB325" i="5"/>
  <c r="AB321" i="5"/>
  <c r="AB438" i="5"/>
  <c r="AB330" i="5"/>
  <c r="AB326" i="5"/>
  <c r="AB322" i="5"/>
  <c r="AB434" i="5"/>
  <c r="AB331" i="5"/>
  <c r="AB327" i="5"/>
  <c r="AB323" i="5"/>
  <c r="AB426" i="5"/>
  <c r="AB375" i="5"/>
  <c r="AB271" i="5"/>
  <c r="AB219" i="5"/>
  <c r="AB430" i="5"/>
  <c r="AB387" i="5"/>
  <c r="AB332" i="5"/>
  <c r="AB324" i="5"/>
  <c r="AB218" i="5"/>
  <c r="AB383" i="5"/>
  <c r="AB328" i="5"/>
  <c r="AB217" i="5"/>
  <c r="AB270" i="5"/>
  <c r="AB166" i="5"/>
  <c r="AB269" i="5"/>
  <c r="AB167" i="5"/>
  <c r="AB379" i="5"/>
  <c r="AB165" i="5"/>
  <c r="AB113" i="5"/>
  <c r="AB61" i="5"/>
  <c r="AC544" i="5" l="1"/>
  <c r="AC540" i="5"/>
  <c r="AC545" i="5"/>
  <c r="AC541" i="5"/>
  <c r="AC537" i="5"/>
  <c r="AC547" i="5"/>
  <c r="AC543" i="5"/>
  <c r="AC539" i="5"/>
  <c r="AC534" i="5"/>
  <c r="AC530" i="5"/>
  <c r="AC538" i="5"/>
  <c r="AC535" i="5"/>
  <c r="AC531" i="5"/>
  <c r="AC529" i="5"/>
  <c r="AC532" i="5"/>
  <c r="AC542" i="5"/>
  <c r="AC536" i="5"/>
  <c r="AC533" i="5"/>
  <c r="AC546" i="5"/>
  <c r="AC490" i="5"/>
  <c r="AC486" i="5"/>
  <c r="AC482" i="5"/>
  <c r="AC478" i="5"/>
  <c r="AC491" i="5"/>
  <c r="AC487" i="5"/>
  <c r="AC483" i="5"/>
  <c r="AC479" i="5"/>
  <c r="AC495" i="5"/>
  <c r="AC492" i="5"/>
  <c r="AC488" i="5"/>
  <c r="AC484" i="5"/>
  <c r="AC480" i="5"/>
  <c r="AC442" i="5"/>
  <c r="AC443" i="5"/>
  <c r="AC481" i="5"/>
  <c r="AC440" i="5"/>
  <c r="AC436" i="5"/>
  <c r="AC432" i="5"/>
  <c r="AC428" i="5"/>
  <c r="AC494" i="5"/>
  <c r="AC493" i="5"/>
  <c r="AC477" i="5"/>
  <c r="AC441" i="5"/>
  <c r="AC437" i="5"/>
  <c r="AC433" i="5"/>
  <c r="AC429" i="5"/>
  <c r="AC425" i="5"/>
  <c r="AC389" i="5"/>
  <c r="AC385" i="5"/>
  <c r="AC381" i="5"/>
  <c r="AC377" i="5"/>
  <c r="AC373" i="5"/>
  <c r="AC439" i="5"/>
  <c r="AC435" i="5"/>
  <c r="AC431" i="5"/>
  <c r="AC427" i="5"/>
  <c r="AC390" i="5"/>
  <c r="AC386" i="5"/>
  <c r="AC382" i="5"/>
  <c r="AC378" i="5"/>
  <c r="AC374" i="5"/>
  <c r="AC438" i="5"/>
  <c r="AC434" i="5"/>
  <c r="AC430" i="5"/>
  <c r="AC334" i="5"/>
  <c r="AC330" i="5"/>
  <c r="AC326" i="5"/>
  <c r="AC322" i="5"/>
  <c r="AC485" i="5"/>
  <c r="AC388" i="5"/>
  <c r="AC384" i="5"/>
  <c r="AC380" i="5"/>
  <c r="AC376" i="5"/>
  <c r="AC331" i="5"/>
  <c r="AC327" i="5"/>
  <c r="AC323" i="5"/>
  <c r="AC426" i="5"/>
  <c r="AC391" i="5"/>
  <c r="AC387" i="5"/>
  <c r="AC383" i="5"/>
  <c r="AC379" i="5"/>
  <c r="AC375" i="5"/>
  <c r="AC332" i="5"/>
  <c r="AC328" i="5"/>
  <c r="AC324" i="5"/>
  <c r="AC329" i="5"/>
  <c r="AC321" i="5"/>
  <c r="AC272" i="5"/>
  <c r="AC220" i="5"/>
  <c r="AC269" i="5"/>
  <c r="AC217" i="5"/>
  <c r="AC489" i="5"/>
  <c r="AC271" i="5"/>
  <c r="AC333" i="5"/>
  <c r="AC270" i="5"/>
  <c r="AC219" i="5"/>
  <c r="AC325" i="5"/>
  <c r="AC167" i="5"/>
  <c r="AC218" i="5"/>
  <c r="AC168" i="5"/>
  <c r="AC166" i="5"/>
  <c r="AC165" i="5"/>
  <c r="AC113" i="5"/>
  <c r="AC61" i="5"/>
  <c r="AD545" i="5" l="1"/>
  <c r="AD541" i="5"/>
  <c r="AD546" i="5"/>
  <c r="AD542" i="5"/>
  <c r="AD538" i="5"/>
  <c r="AD535" i="5"/>
  <c r="AD531" i="5"/>
  <c r="AD547" i="5"/>
  <c r="AD544" i="5"/>
  <c r="AD537" i="5"/>
  <c r="AD548" i="5"/>
  <c r="AD536" i="5"/>
  <c r="AD534" i="5"/>
  <c r="AD529" i="5"/>
  <c r="AD543" i="5"/>
  <c r="AD532" i="5"/>
  <c r="AD540" i="5"/>
  <c r="AD533" i="5"/>
  <c r="AD494" i="5"/>
  <c r="AD539" i="5"/>
  <c r="AD491" i="5"/>
  <c r="AD487" i="5"/>
  <c r="AD483" i="5"/>
  <c r="AD479" i="5"/>
  <c r="AD530" i="5"/>
  <c r="AD495" i="5"/>
  <c r="AD492" i="5"/>
  <c r="AD488" i="5"/>
  <c r="AD484" i="5"/>
  <c r="AD480" i="5"/>
  <c r="AD496" i="5"/>
  <c r="AD490" i="5"/>
  <c r="AD486" i="5"/>
  <c r="AD482" i="5"/>
  <c r="AD478" i="5"/>
  <c r="AD443" i="5"/>
  <c r="AD444" i="5"/>
  <c r="AD493" i="5"/>
  <c r="AD489" i="5"/>
  <c r="AD485" i="5"/>
  <c r="AD481" i="5"/>
  <c r="AD477" i="5"/>
  <c r="AD441" i="5"/>
  <c r="AD437" i="5"/>
  <c r="AD433" i="5"/>
  <c r="AD429" i="5"/>
  <c r="AD425" i="5"/>
  <c r="AD442" i="5"/>
  <c r="AD438" i="5"/>
  <c r="AD434" i="5"/>
  <c r="AD430" i="5"/>
  <c r="AD426" i="5"/>
  <c r="AD439" i="5"/>
  <c r="AD435" i="5"/>
  <c r="AD431" i="5"/>
  <c r="AD427" i="5"/>
  <c r="AD390" i="5"/>
  <c r="AD386" i="5"/>
  <c r="AD382" i="5"/>
  <c r="AD378" i="5"/>
  <c r="AD374" i="5"/>
  <c r="AD391" i="5"/>
  <c r="AD387" i="5"/>
  <c r="AD383" i="5"/>
  <c r="AD379" i="5"/>
  <c r="AD375" i="5"/>
  <c r="AD440" i="5"/>
  <c r="AD436" i="5"/>
  <c r="AD432" i="5"/>
  <c r="AD428" i="5"/>
  <c r="AD392" i="5"/>
  <c r="AD388" i="5"/>
  <c r="AD384" i="5"/>
  <c r="AD380" i="5"/>
  <c r="AD376" i="5"/>
  <c r="AD335" i="5"/>
  <c r="AD331" i="5"/>
  <c r="AD327" i="5"/>
  <c r="AD323" i="5"/>
  <c r="AD332" i="5"/>
  <c r="AD328" i="5"/>
  <c r="AD324" i="5"/>
  <c r="AD389" i="5"/>
  <c r="AD385" i="5"/>
  <c r="AD381" i="5"/>
  <c r="AD377" i="5"/>
  <c r="AD373" i="5"/>
  <c r="AD333" i="5"/>
  <c r="AD329" i="5"/>
  <c r="AD325" i="5"/>
  <c r="AD321" i="5"/>
  <c r="AD330" i="5"/>
  <c r="AD322" i="5"/>
  <c r="AD273" i="5"/>
  <c r="AD269" i="5"/>
  <c r="AD221" i="5"/>
  <c r="AD217" i="5"/>
  <c r="AD270" i="5"/>
  <c r="AD218" i="5"/>
  <c r="AD334" i="5"/>
  <c r="AD272" i="5"/>
  <c r="AD219" i="5"/>
  <c r="AD326" i="5"/>
  <c r="AD220" i="5"/>
  <c r="AD169" i="5"/>
  <c r="AD168" i="5"/>
  <c r="AD165" i="5"/>
  <c r="AD113" i="5"/>
  <c r="AD61" i="5"/>
  <c r="AD166" i="5"/>
  <c r="AD271" i="5"/>
  <c r="AD167" i="5"/>
  <c r="AD393" i="5" l="1"/>
  <c r="AD362" i="5" s="1"/>
  <c r="AD497" i="5"/>
  <c r="AD466" i="5" s="1"/>
  <c r="AD549" i="5"/>
  <c r="AD518" i="5" s="1"/>
  <c r="AD445" i="5"/>
  <c r="AD414" i="5" s="1"/>
  <c r="AD36" i="4" l="1"/>
  <c r="AC36" i="4"/>
  <c r="AB12" i="7" s="1"/>
  <c r="AB23" i="7" s="1"/>
  <c r="AB36" i="4"/>
  <c r="AA12" i="7" s="1"/>
  <c r="AA23" i="7" s="1"/>
  <c r="AA36" i="4"/>
  <c r="Z12" i="7" s="1"/>
  <c r="Z23" i="7" s="1"/>
  <c r="Z36" i="4"/>
  <c r="Y12" i="7" s="1"/>
  <c r="Y23" i="7" s="1"/>
  <c r="Y36" i="4"/>
  <c r="X12" i="7" s="1"/>
  <c r="X23" i="7" s="1"/>
  <c r="X36" i="4"/>
  <c r="W12" i="7" s="1"/>
  <c r="W23" i="7" s="1"/>
  <c r="W36" i="4"/>
  <c r="V12" i="7" s="1"/>
  <c r="V23" i="7" s="1"/>
  <c r="V36" i="4"/>
  <c r="U12" i="7" s="1"/>
  <c r="U23" i="7" s="1"/>
  <c r="U36" i="4"/>
  <c r="T12" i="7" s="1"/>
  <c r="T23" i="7" s="1"/>
  <c r="T36" i="4"/>
  <c r="S12" i="7" s="1"/>
  <c r="S23" i="7" s="1"/>
  <c r="S36" i="4"/>
  <c r="R12" i="7" s="1"/>
  <c r="R23" i="7" s="1"/>
  <c r="R36" i="4"/>
  <c r="Q12" i="7" s="1"/>
  <c r="Q23" i="7" s="1"/>
  <c r="Q36" i="4"/>
  <c r="P12" i="7" s="1"/>
  <c r="P23" i="7" s="1"/>
  <c r="P36" i="4"/>
  <c r="O12" i="7" s="1"/>
  <c r="O23" i="7" s="1"/>
  <c r="O36" i="4"/>
  <c r="N12" i="7" s="1"/>
  <c r="N23" i="7" s="1"/>
  <c r="N36" i="4"/>
  <c r="M12" i="7" s="1"/>
  <c r="M23" i="7" s="1"/>
  <c r="M36" i="4"/>
  <c r="L12" i="7" s="1"/>
  <c r="L23" i="7" s="1"/>
  <c r="L36" i="4"/>
  <c r="K12" i="7" s="1"/>
  <c r="K23" i="7" s="1"/>
  <c r="K36" i="4"/>
  <c r="J12" i="7" s="1"/>
  <c r="J23" i="7" s="1"/>
  <c r="J36" i="4"/>
  <c r="I12" i="7" s="1"/>
  <c r="I23" i="7" s="1"/>
  <c r="I36" i="4"/>
  <c r="H12" i="7" s="1"/>
  <c r="H23" i="7" s="1"/>
  <c r="H36" i="4"/>
  <c r="G12" i="7" s="1"/>
  <c r="G23" i="7" s="1"/>
  <c r="G36" i="4"/>
  <c r="F12" i="7" s="1"/>
  <c r="F23" i="7" s="1"/>
  <c r="F36" i="4"/>
  <c r="E12" i="7" s="1"/>
  <c r="E23" i="7" s="1"/>
  <c r="AD19" i="4"/>
  <c r="AD38" i="4" s="1"/>
  <c r="AC19" i="4"/>
  <c r="AB19" i="4"/>
  <c r="AA11" i="7" s="1"/>
  <c r="AA22" i="7" s="1"/>
  <c r="AA19" i="4"/>
  <c r="Z11" i="7" s="1"/>
  <c r="Z22" i="7" s="1"/>
  <c r="Z19" i="4"/>
  <c r="Y19" i="4"/>
  <c r="X19" i="4"/>
  <c r="W11" i="7" s="1"/>
  <c r="W22" i="7" s="1"/>
  <c r="W19" i="4"/>
  <c r="V11" i="7" s="1"/>
  <c r="V22" i="7" s="1"/>
  <c r="V19" i="4"/>
  <c r="U19" i="4"/>
  <c r="T19" i="4"/>
  <c r="S11" i="7" s="1"/>
  <c r="S22" i="7" s="1"/>
  <c r="S19" i="4"/>
  <c r="R11" i="7" s="1"/>
  <c r="R22" i="7" s="1"/>
  <c r="R19" i="4"/>
  <c r="Q19" i="4"/>
  <c r="P19" i="4"/>
  <c r="O11" i="7" s="1"/>
  <c r="O22" i="7" s="1"/>
  <c r="O19" i="4"/>
  <c r="N11" i="7" s="1"/>
  <c r="N22" i="7" s="1"/>
  <c r="N19" i="4"/>
  <c r="M19" i="4"/>
  <c r="L19" i="4"/>
  <c r="K11" i="7" s="1"/>
  <c r="K22" i="7" s="1"/>
  <c r="K19" i="4"/>
  <c r="J11" i="7" s="1"/>
  <c r="J22" i="7" s="1"/>
  <c r="J19" i="4"/>
  <c r="I19" i="4"/>
  <c r="H19" i="4"/>
  <c r="G11" i="7" s="1"/>
  <c r="G22" i="7" s="1"/>
  <c r="G19" i="4"/>
  <c r="F11" i="7" s="1"/>
  <c r="F22" i="7" s="1"/>
  <c r="F19" i="4"/>
  <c r="I165" i="3"/>
  <c r="F18" i="5"/>
  <c r="AC465" i="5"/>
  <c r="F17" i="5"/>
  <c r="AD413" i="5"/>
  <c r="AC413" i="5"/>
  <c r="AB413" i="5"/>
  <c r="AA413" i="5"/>
  <c r="Z413" i="5"/>
  <c r="F413" i="5"/>
  <c r="F415" i="5" s="1"/>
  <c r="G411" i="5" s="1"/>
  <c r="F16" i="5"/>
  <c r="AD361" i="5"/>
  <c r="AC361" i="5"/>
  <c r="AB361" i="5"/>
  <c r="AA361" i="5"/>
  <c r="Z361" i="5"/>
  <c r="F361" i="5"/>
  <c r="F363" i="5" s="1"/>
  <c r="G359" i="5" s="1"/>
  <c r="F15" i="5"/>
  <c r="F14" i="5"/>
  <c r="AA257" i="5"/>
  <c r="F13" i="5"/>
  <c r="F12" i="5"/>
  <c r="F11" i="5"/>
  <c r="AD101" i="5"/>
  <c r="AC101" i="5"/>
  <c r="AB101" i="5"/>
  <c r="Z101" i="5"/>
  <c r="F101" i="5"/>
  <c r="F103" i="5" s="1"/>
  <c r="G99" i="5" s="1"/>
  <c r="F9" i="5"/>
  <c r="AH148" i="3"/>
  <c r="AH164" i="3" s="1"/>
  <c r="AD517" i="5" s="1"/>
  <c r="AG148" i="3"/>
  <c r="AG164" i="3" s="1"/>
  <c r="AC517" i="5" s="1"/>
  <c r="AF148" i="3"/>
  <c r="AF164" i="3" s="1"/>
  <c r="AB517" i="5" s="1"/>
  <c r="AE148" i="3"/>
  <c r="AE164" i="3" s="1"/>
  <c r="AA517" i="5" s="1"/>
  <c r="AD148" i="3"/>
  <c r="AD164" i="3" s="1"/>
  <c r="Z517" i="5" s="1"/>
  <c r="AC148" i="3"/>
  <c r="AC164" i="3" s="1"/>
  <c r="AB148" i="3"/>
  <c r="AB164" i="3" s="1"/>
  <c r="AA148" i="3"/>
  <c r="AA164" i="3" s="1"/>
  <c r="Z148" i="3"/>
  <c r="Z164" i="3" s="1"/>
  <c r="Y148" i="3"/>
  <c r="Y164" i="3" s="1"/>
  <c r="X148" i="3"/>
  <c r="X164" i="3" s="1"/>
  <c r="W148" i="3"/>
  <c r="W164" i="3" s="1"/>
  <c r="V148" i="3"/>
  <c r="V164" i="3" s="1"/>
  <c r="U148" i="3"/>
  <c r="U164" i="3" s="1"/>
  <c r="T148" i="3"/>
  <c r="T164" i="3" s="1"/>
  <c r="S148" i="3"/>
  <c r="S164" i="3" s="1"/>
  <c r="R148" i="3"/>
  <c r="R164" i="3" s="1"/>
  <c r="Q148" i="3"/>
  <c r="Q164" i="3" s="1"/>
  <c r="P148" i="3"/>
  <c r="P164" i="3" s="1"/>
  <c r="O148" i="3"/>
  <c r="O164" i="3" s="1"/>
  <c r="N148" i="3"/>
  <c r="N164" i="3" s="1"/>
  <c r="M148" i="3"/>
  <c r="M164" i="3" s="1"/>
  <c r="L148" i="3"/>
  <c r="L164" i="3" s="1"/>
  <c r="K148" i="3"/>
  <c r="K164" i="3" s="1"/>
  <c r="J148" i="3"/>
  <c r="J164" i="3" s="1"/>
  <c r="F517" i="5" s="1"/>
  <c r="F519" i="5" s="1"/>
  <c r="G515" i="5" s="1"/>
  <c r="H148" i="3"/>
  <c r="F148" i="3"/>
  <c r="E148" i="3"/>
  <c r="C148" i="3"/>
  <c r="AH134" i="3"/>
  <c r="AH163" i="3" s="1"/>
  <c r="AD465" i="5" s="1"/>
  <c r="AG134" i="3"/>
  <c r="AG163" i="3" s="1"/>
  <c r="AF134" i="3"/>
  <c r="AF163" i="3" s="1"/>
  <c r="AB465" i="5" s="1"/>
  <c r="AE134" i="3"/>
  <c r="AE163" i="3" s="1"/>
  <c r="AA465" i="5" s="1"/>
  <c r="AD134" i="3"/>
  <c r="AD163" i="3" s="1"/>
  <c r="Z465" i="5" s="1"/>
  <c r="AC134" i="3"/>
  <c r="AC163" i="3" s="1"/>
  <c r="AB134" i="3"/>
  <c r="AB163" i="3" s="1"/>
  <c r="AA134" i="3"/>
  <c r="AA163" i="3" s="1"/>
  <c r="Z134" i="3"/>
  <c r="Z163" i="3" s="1"/>
  <c r="Y134" i="3"/>
  <c r="Y163" i="3" s="1"/>
  <c r="X134" i="3"/>
  <c r="X163" i="3" s="1"/>
  <c r="W134" i="3"/>
  <c r="W163" i="3" s="1"/>
  <c r="V134" i="3"/>
  <c r="V163" i="3" s="1"/>
  <c r="U134" i="3"/>
  <c r="U163" i="3" s="1"/>
  <c r="T134" i="3"/>
  <c r="T163" i="3" s="1"/>
  <c r="S134" i="3"/>
  <c r="S163" i="3" s="1"/>
  <c r="R134" i="3"/>
  <c r="R163" i="3" s="1"/>
  <c r="Q134" i="3"/>
  <c r="Q163" i="3" s="1"/>
  <c r="P134" i="3"/>
  <c r="P163" i="3" s="1"/>
  <c r="O134" i="3"/>
  <c r="O163" i="3" s="1"/>
  <c r="N134" i="3"/>
  <c r="N163" i="3" s="1"/>
  <c r="M134" i="3"/>
  <c r="M163" i="3" s="1"/>
  <c r="L134" i="3"/>
  <c r="L163" i="3" s="1"/>
  <c r="K134" i="3"/>
  <c r="K163" i="3" s="1"/>
  <c r="J134" i="3"/>
  <c r="J163" i="3" s="1"/>
  <c r="F465" i="5" s="1"/>
  <c r="F467" i="5" s="1"/>
  <c r="G463" i="5" s="1"/>
  <c r="H134" i="3"/>
  <c r="F134" i="3"/>
  <c r="E134" i="3"/>
  <c r="C134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H120" i="3"/>
  <c r="F120" i="3"/>
  <c r="E120" i="3"/>
  <c r="C120" i="3"/>
  <c r="AH106" i="3"/>
  <c r="AH161" i="3" s="1"/>
  <c r="AG106" i="3"/>
  <c r="AG161" i="3" s="1"/>
  <c r="AF106" i="3"/>
  <c r="AF161" i="3" s="1"/>
  <c r="AE106" i="3"/>
  <c r="AE161" i="3" s="1"/>
  <c r="AD106" i="3"/>
  <c r="AD161" i="3" s="1"/>
  <c r="AC106" i="3"/>
  <c r="AC161" i="3" s="1"/>
  <c r="AB106" i="3"/>
  <c r="AB161" i="3" s="1"/>
  <c r="AA106" i="3"/>
  <c r="AA161" i="3" s="1"/>
  <c r="Z106" i="3"/>
  <c r="Z161" i="3" s="1"/>
  <c r="Y106" i="3"/>
  <c r="Y161" i="3" s="1"/>
  <c r="X106" i="3"/>
  <c r="X161" i="3" s="1"/>
  <c r="W106" i="3"/>
  <c r="W161" i="3" s="1"/>
  <c r="V106" i="3"/>
  <c r="V161" i="3" s="1"/>
  <c r="U106" i="3"/>
  <c r="U161" i="3" s="1"/>
  <c r="T106" i="3"/>
  <c r="T161" i="3" s="1"/>
  <c r="S106" i="3"/>
  <c r="S161" i="3" s="1"/>
  <c r="R106" i="3"/>
  <c r="R161" i="3" s="1"/>
  <c r="Q106" i="3"/>
  <c r="Q161" i="3" s="1"/>
  <c r="P106" i="3"/>
  <c r="P161" i="3" s="1"/>
  <c r="O106" i="3"/>
  <c r="O161" i="3" s="1"/>
  <c r="N106" i="3"/>
  <c r="N161" i="3" s="1"/>
  <c r="M106" i="3"/>
  <c r="M161" i="3" s="1"/>
  <c r="L106" i="3"/>
  <c r="L161" i="3" s="1"/>
  <c r="K106" i="3"/>
  <c r="K161" i="3" s="1"/>
  <c r="J106" i="3"/>
  <c r="J161" i="3" s="1"/>
  <c r="H106" i="3"/>
  <c r="F106" i="3"/>
  <c r="E106" i="3"/>
  <c r="C106" i="3"/>
  <c r="AH92" i="3"/>
  <c r="AH160" i="3" s="1"/>
  <c r="AD309" i="5" s="1"/>
  <c r="AG92" i="3"/>
  <c r="AG160" i="3" s="1"/>
  <c r="AC309" i="5" s="1"/>
  <c r="AF92" i="3"/>
  <c r="AF160" i="3" s="1"/>
  <c r="AB309" i="5" s="1"/>
  <c r="AE92" i="3"/>
  <c r="AE160" i="3" s="1"/>
  <c r="AA309" i="5" s="1"/>
  <c r="AD92" i="3"/>
  <c r="AD160" i="3" s="1"/>
  <c r="Z309" i="5" s="1"/>
  <c r="AC92" i="3"/>
  <c r="AC160" i="3" s="1"/>
  <c r="AB92" i="3"/>
  <c r="AB160" i="3" s="1"/>
  <c r="AA92" i="3"/>
  <c r="AA160" i="3" s="1"/>
  <c r="Z92" i="3"/>
  <c r="Z160" i="3" s="1"/>
  <c r="Y92" i="3"/>
  <c r="Y160" i="3" s="1"/>
  <c r="X92" i="3"/>
  <c r="X160" i="3" s="1"/>
  <c r="W92" i="3"/>
  <c r="W160" i="3" s="1"/>
  <c r="V92" i="3"/>
  <c r="V160" i="3" s="1"/>
  <c r="U92" i="3"/>
  <c r="U160" i="3" s="1"/>
  <c r="T92" i="3"/>
  <c r="T160" i="3" s="1"/>
  <c r="S92" i="3"/>
  <c r="S160" i="3" s="1"/>
  <c r="R92" i="3"/>
  <c r="R160" i="3" s="1"/>
  <c r="Q92" i="3"/>
  <c r="Q160" i="3" s="1"/>
  <c r="P92" i="3"/>
  <c r="P160" i="3" s="1"/>
  <c r="O92" i="3"/>
  <c r="O160" i="3" s="1"/>
  <c r="N92" i="3"/>
  <c r="N160" i="3" s="1"/>
  <c r="M92" i="3"/>
  <c r="M160" i="3" s="1"/>
  <c r="L92" i="3"/>
  <c r="L160" i="3" s="1"/>
  <c r="K92" i="3"/>
  <c r="K160" i="3" s="1"/>
  <c r="J92" i="3"/>
  <c r="J160" i="3" s="1"/>
  <c r="F309" i="5" s="1"/>
  <c r="F311" i="5" s="1"/>
  <c r="G307" i="5" s="1"/>
  <c r="H92" i="3"/>
  <c r="F92" i="3"/>
  <c r="E92" i="3"/>
  <c r="C92" i="3"/>
  <c r="AH78" i="3"/>
  <c r="AH159" i="3" s="1"/>
  <c r="AD257" i="5" s="1"/>
  <c r="AG78" i="3"/>
  <c r="AG159" i="3" s="1"/>
  <c r="AC257" i="5" s="1"/>
  <c r="AF78" i="3"/>
  <c r="AF159" i="3" s="1"/>
  <c r="AB257" i="5" s="1"/>
  <c r="AE78" i="3"/>
  <c r="AE159" i="3" s="1"/>
  <c r="AD78" i="3"/>
  <c r="AD159" i="3" s="1"/>
  <c r="Z257" i="5" s="1"/>
  <c r="AC78" i="3"/>
  <c r="AC159" i="3" s="1"/>
  <c r="AB78" i="3"/>
  <c r="AB159" i="3" s="1"/>
  <c r="AA78" i="3"/>
  <c r="AA159" i="3" s="1"/>
  <c r="Z78" i="3"/>
  <c r="Z159" i="3" s="1"/>
  <c r="Y78" i="3"/>
  <c r="Y159" i="3" s="1"/>
  <c r="X78" i="3"/>
  <c r="X159" i="3" s="1"/>
  <c r="W78" i="3"/>
  <c r="W159" i="3" s="1"/>
  <c r="V78" i="3"/>
  <c r="V159" i="3" s="1"/>
  <c r="U78" i="3"/>
  <c r="U159" i="3" s="1"/>
  <c r="T78" i="3"/>
  <c r="T159" i="3" s="1"/>
  <c r="S78" i="3"/>
  <c r="S159" i="3" s="1"/>
  <c r="R78" i="3"/>
  <c r="R159" i="3" s="1"/>
  <c r="Q78" i="3"/>
  <c r="Q159" i="3" s="1"/>
  <c r="P78" i="3"/>
  <c r="P159" i="3" s="1"/>
  <c r="O78" i="3"/>
  <c r="O159" i="3" s="1"/>
  <c r="N78" i="3"/>
  <c r="N159" i="3" s="1"/>
  <c r="M78" i="3"/>
  <c r="M159" i="3" s="1"/>
  <c r="L78" i="3"/>
  <c r="L159" i="3" s="1"/>
  <c r="K78" i="3"/>
  <c r="K159" i="3" s="1"/>
  <c r="J78" i="3"/>
  <c r="J159" i="3" s="1"/>
  <c r="F257" i="5" s="1"/>
  <c r="F259" i="5" s="1"/>
  <c r="G255" i="5" s="1"/>
  <c r="H78" i="3"/>
  <c r="F78" i="3"/>
  <c r="E78" i="3"/>
  <c r="C78" i="3"/>
  <c r="AH64" i="3"/>
  <c r="AH158" i="3" s="1"/>
  <c r="AD205" i="5" s="1"/>
  <c r="AG64" i="3"/>
  <c r="AG158" i="3" s="1"/>
  <c r="AC205" i="5" s="1"/>
  <c r="AF64" i="3"/>
  <c r="AF158" i="3" s="1"/>
  <c r="AB205" i="5" s="1"/>
  <c r="AE64" i="3"/>
  <c r="AE158" i="3" s="1"/>
  <c r="AA205" i="5" s="1"/>
  <c r="AD64" i="3"/>
  <c r="AD158" i="3" s="1"/>
  <c r="Z205" i="5" s="1"/>
  <c r="AC64" i="3"/>
  <c r="AC158" i="3" s="1"/>
  <c r="AB64" i="3"/>
  <c r="AB158" i="3" s="1"/>
  <c r="AA64" i="3"/>
  <c r="AA158" i="3" s="1"/>
  <c r="Z64" i="3"/>
  <c r="Z158" i="3" s="1"/>
  <c r="Y64" i="3"/>
  <c r="Y158" i="3" s="1"/>
  <c r="X64" i="3"/>
  <c r="X158" i="3" s="1"/>
  <c r="W64" i="3"/>
  <c r="W158" i="3" s="1"/>
  <c r="V64" i="3"/>
  <c r="V158" i="3" s="1"/>
  <c r="U64" i="3"/>
  <c r="U158" i="3" s="1"/>
  <c r="T64" i="3"/>
  <c r="T158" i="3" s="1"/>
  <c r="S64" i="3"/>
  <c r="S158" i="3" s="1"/>
  <c r="R64" i="3"/>
  <c r="R158" i="3" s="1"/>
  <c r="Q64" i="3"/>
  <c r="Q158" i="3" s="1"/>
  <c r="P64" i="3"/>
  <c r="P158" i="3" s="1"/>
  <c r="O64" i="3"/>
  <c r="O158" i="3" s="1"/>
  <c r="N64" i="3"/>
  <c r="N158" i="3" s="1"/>
  <c r="M64" i="3"/>
  <c r="M158" i="3" s="1"/>
  <c r="L64" i="3"/>
  <c r="L158" i="3" s="1"/>
  <c r="K64" i="3"/>
  <c r="K158" i="3" s="1"/>
  <c r="J64" i="3"/>
  <c r="J158" i="3" s="1"/>
  <c r="F205" i="5" s="1"/>
  <c r="F207" i="5" s="1"/>
  <c r="G203" i="5" s="1"/>
  <c r="H64" i="3"/>
  <c r="F64" i="3"/>
  <c r="E64" i="3"/>
  <c r="C64" i="3"/>
  <c r="AH50" i="3"/>
  <c r="AH157" i="3" s="1"/>
  <c r="AD153" i="5" s="1"/>
  <c r="AG50" i="3"/>
  <c r="AG157" i="3" s="1"/>
  <c r="AC153" i="5" s="1"/>
  <c r="AF50" i="3"/>
  <c r="AF157" i="3" s="1"/>
  <c r="AB153" i="5" s="1"/>
  <c r="AE50" i="3"/>
  <c r="AE157" i="3" s="1"/>
  <c r="AA153" i="5" s="1"/>
  <c r="AD50" i="3"/>
  <c r="AD157" i="3" s="1"/>
  <c r="Z153" i="5" s="1"/>
  <c r="AC50" i="3"/>
  <c r="AC157" i="3" s="1"/>
  <c r="AB50" i="3"/>
  <c r="AB157" i="3" s="1"/>
  <c r="AA50" i="3"/>
  <c r="AA157" i="3" s="1"/>
  <c r="Z50" i="3"/>
  <c r="Z157" i="3" s="1"/>
  <c r="Y50" i="3"/>
  <c r="Y157" i="3" s="1"/>
  <c r="X50" i="3"/>
  <c r="X157" i="3" s="1"/>
  <c r="W50" i="3"/>
  <c r="W157" i="3" s="1"/>
  <c r="V50" i="3"/>
  <c r="V157" i="3" s="1"/>
  <c r="U50" i="3"/>
  <c r="U157" i="3" s="1"/>
  <c r="T50" i="3"/>
  <c r="T157" i="3" s="1"/>
  <c r="S50" i="3"/>
  <c r="S157" i="3" s="1"/>
  <c r="R50" i="3"/>
  <c r="R157" i="3" s="1"/>
  <c r="Q50" i="3"/>
  <c r="Q157" i="3" s="1"/>
  <c r="P50" i="3"/>
  <c r="P157" i="3" s="1"/>
  <c r="O50" i="3"/>
  <c r="O157" i="3" s="1"/>
  <c r="N50" i="3"/>
  <c r="N157" i="3" s="1"/>
  <c r="M50" i="3"/>
  <c r="M157" i="3" s="1"/>
  <c r="L50" i="3"/>
  <c r="L157" i="3" s="1"/>
  <c r="K50" i="3"/>
  <c r="K157" i="3" s="1"/>
  <c r="J50" i="3"/>
  <c r="J157" i="3" s="1"/>
  <c r="F153" i="5" s="1"/>
  <c r="F155" i="5" s="1"/>
  <c r="G151" i="5" s="1"/>
  <c r="H50" i="3"/>
  <c r="F50" i="3"/>
  <c r="E50" i="3"/>
  <c r="C50" i="3"/>
  <c r="AH36" i="3"/>
  <c r="AH156" i="3" s="1"/>
  <c r="AG36" i="3"/>
  <c r="AG156" i="3" s="1"/>
  <c r="AF36" i="3"/>
  <c r="AF156" i="3" s="1"/>
  <c r="AE36" i="3"/>
  <c r="AE156" i="3" s="1"/>
  <c r="AD36" i="3"/>
  <c r="AD156" i="3" s="1"/>
  <c r="AC36" i="3"/>
  <c r="AC156" i="3" s="1"/>
  <c r="AB36" i="3"/>
  <c r="AB156" i="3" s="1"/>
  <c r="AA36" i="3"/>
  <c r="AA156" i="3" s="1"/>
  <c r="E130" i="5" s="1"/>
  <c r="Z36" i="3"/>
  <c r="Z156" i="3" s="1"/>
  <c r="Y36" i="3"/>
  <c r="Y156" i="3" s="1"/>
  <c r="X36" i="3"/>
  <c r="X156" i="3" s="1"/>
  <c r="W36" i="3"/>
  <c r="W156" i="3" s="1"/>
  <c r="E126" i="5" s="1"/>
  <c r="V36" i="3"/>
  <c r="V156" i="3" s="1"/>
  <c r="U36" i="3"/>
  <c r="U156" i="3" s="1"/>
  <c r="T36" i="3"/>
  <c r="T156" i="3" s="1"/>
  <c r="S36" i="3"/>
  <c r="S156" i="3" s="1"/>
  <c r="E122" i="5" s="1"/>
  <c r="R36" i="3"/>
  <c r="R156" i="3" s="1"/>
  <c r="Q36" i="3"/>
  <c r="Q156" i="3" s="1"/>
  <c r="P36" i="3"/>
  <c r="P156" i="3" s="1"/>
  <c r="O36" i="3"/>
  <c r="O156" i="3" s="1"/>
  <c r="E118" i="5" s="1"/>
  <c r="N36" i="3"/>
  <c r="N156" i="3" s="1"/>
  <c r="M36" i="3"/>
  <c r="M156" i="3" s="1"/>
  <c r="L36" i="3"/>
  <c r="L156" i="3" s="1"/>
  <c r="K36" i="3"/>
  <c r="K156" i="3" s="1"/>
  <c r="E114" i="5" s="1"/>
  <c r="J36" i="3"/>
  <c r="H36" i="3"/>
  <c r="H156" i="3" s="1"/>
  <c r="F10" i="5" s="1"/>
  <c r="F36" i="3"/>
  <c r="F156" i="3" s="1"/>
  <c r="E36" i="3"/>
  <c r="C36" i="3"/>
  <c r="AH22" i="3"/>
  <c r="AH155" i="3" s="1"/>
  <c r="AG22" i="3"/>
  <c r="AG155" i="3" s="1"/>
  <c r="AC49" i="5" s="1"/>
  <c r="AF22" i="3"/>
  <c r="AF155" i="3" s="1"/>
  <c r="AB49" i="5" s="1"/>
  <c r="AE22" i="3"/>
  <c r="AE155" i="3" s="1"/>
  <c r="AA49" i="5" s="1"/>
  <c r="AD22" i="3"/>
  <c r="AD155" i="3" s="1"/>
  <c r="AC22" i="3"/>
  <c r="AC155" i="3" s="1"/>
  <c r="AB22" i="3"/>
  <c r="AB155" i="3" s="1"/>
  <c r="AA22" i="3"/>
  <c r="AA155" i="3" s="1"/>
  <c r="Z22" i="3"/>
  <c r="Z155" i="3" s="1"/>
  <c r="E77" i="5" s="1"/>
  <c r="Y22" i="3"/>
  <c r="Y155" i="3" s="1"/>
  <c r="X22" i="3"/>
  <c r="X155" i="3" s="1"/>
  <c r="W22" i="3"/>
  <c r="W155" i="3" s="1"/>
  <c r="V22" i="3"/>
  <c r="V155" i="3" s="1"/>
  <c r="E73" i="5" s="1"/>
  <c r="U22" i="3"/>
  <c r="U155" i="3" s="1"/>
  <c r="T22" i="3"/>
  <c r="T155" i="3" s="1"/>
  <c r="S22" i="3"/>
  <c r="S155" i="3" s="1"/>
  <c r="R22" i="3"/>
  <c r="R155" i="3" s="1"/>
  <c r="E69" i="5" s="1"/>
  <c r="Q22" i="3"/>
  <c r="Q155" i="3" s="1"/>
  <c r="P22" i="3"/>
  <c r="P155" i="3" s="1"/>
  <c r="O22" i="3"/>
  <c r="O155" i="3" s="1"/>
  <c r="N22" i="3"/>
  <c r="N155" i="3" s="1"/>
  <c r="E65" i="5" s="1"/>
  <c r="M22" i="3"/>
  <c r="M155" i="3" s="1"/>
  <c r="L22" i="3"/>
  <c r="L155" i="3" s="1"/>
  <c r="K22" i="3"/>
  <c r="K155" i="3" s="1"/>
  <c r="J22" i="3"/>
  <c r="H22" i="3"/>
  <c r="F22" i="3"/>
  <c r="E22" i="3"/>
  <c r="C22" i="3"/>
  <c r="E50" i="1"/>
  <c r="E18" i="5" s="1"/>
  <c r="E49" i="1"/>
  <c r="E17" i="5" s="1"/>
  <c r="E48" i="1"/>
  <c r="E16" i="5" s="1"/>
  <c r="E47" i="1"/>
  <c r="E15" i="5" s="1"/>
  <c r="E46" i="1"/>
  <c r="E14" i="5" s="1"/>
  <c r="E45" i="1"/>
  <c r="E13" i="5" s="1"/>
  <c r="E44" i="1"/>
  <c r="E12" i="5" s="1"/>
  <c r="E43" i="1"/>
  <c r="E11" i="5" s="1"/>
  <c r="E42" i="1"/>
  <c r="E10" i="5" s="1"/>
  <c r="E41" i="1"/>
  <c r="E9" i="5" s="1"/>
  <c r="H49" i="5" l="1"/>
  <c r="E63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T49" i="5"/>
  <c r="E75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Q101" i="5"/>
  <c r="E124" i="5"/>
  <c r="W130" i="5"/>
  <c r="X130" i="5"/>
  <c r="Y130" i="5"/>
  <c r="Z130" i="5"/>
  <c r="AA130" i="5"/>
  <c r="AB130" i="5"/>
  <c r="AC130" i="5"/>
  <c r="AD130" i="5"/>
  <c r="H153" i="5"/>
  <c r="E167" i="5"/>
  <c r="N153" i="5"/>
  <c r="E173" i="5"/>
  <c r="T153" i="5"/>
  <c r="E179" i="5"/>
  <c r="K205" i="5"/>
  <c r="E222" i="5"/>
  <c r="Q205" i="5"/>
  <c r="E228" i="5"/>
  <c r="W205" i="5"/>
  <c r="E234" i="5"/>
  <c r="H257" i="5"/>
  <c r="E271" i="5"/>
  <c r="N257" i="5"/>
  <c r="E277" i="5"/>
  <c r="T257" i="5"/>
  <c r="E283" i="5"/>
  <c r="K309" i="5"/>
  <c r="E326" i="5"/>
  <c r="Q309" i="5"/>
  <c r="E332" i="5"/>
  <c r="W309" i="5"/>
  <c r="E338" i="5"/>
  <c r="H361" i="5"/>
  <c r="E375" i="5"/>
  <c r="N361" i="5"/>
  <c r="E381" i="5"/>
  <c r="T361" i="5"/>
  <c r="E387" i="5"/>
  <c r="K413" i="5"/>
  <c r="E430" i="5"/>
  <c r="Q413" i="5"/>
  <c r="E436" i="5"/>
  <c r="W413" i="5"/>
  <c r="E442" i="5"/>
  <c r="H465" i="5"/>
  <c r="E479" i="5"/>
  <c r="N465" i="5"/>
  <c r="E485" i="5"/>
  <c r="T465" i="5"/>
  <c r="E491" i="5"/>
  <c r="K517" i="5"/>
  <c r="E534" i="5"/>
  <c r="Q517" i="5"/>
  <c r="E540" i="5"/>
  <c r="W517" i="5"/>
  <c r="E546" i="5"/>
  <c r="I49" i="5"/>
  <c r="E64" i="5"/>
  <c r="L101" i="5"/>
  <c r="E119" i="5"/>
  <c r="R101" i="5"/>
  <c r="E125" i="5"/>
  <c r="X101" i="5"/>
  <c r="E131" i="5"/>
  <c r="I153" i="5"/>
  <c r="E168" i="5"/>
  <c r="O153" i="5"/>
  <c r="E174" i="5"/>
  <c r="U153" i="5"/>
  <c r="E180" i="5"/>
  <c r="L205" i="5"/>
  <c r="E223" i="5"/>
  <c r="R205" i="5"/>
  <c r="E229" i="5"/>
  <c r="X205" i="5"/>
  <c r="E235" i="5"/>
  <c r="I257" i="5"/>
  <c r="E272" i="5"/>
  <c r="O257" i="5"/>
  <c r="E278" i="5"/>
  <c r="U257" i="5"/>
  <c r="E284" i="5"/>
  <c r="L309" i="5"/>
  <c r="E327" i="5"/>
  <c r="R309" i="5"/>
  <c r="E333" i="5"/>
  <c r="X309" i="5"/>
  <c r="E339" i="5"/>
  <c r="I361" i="5"/>
  <c r="E376" i="5"/>
  <c r="O361" i="5"/>
  <c r="E382" i="5"/>
  <c r="U361" i="5"/>
  <c r="E388" i="5"/>
  <c r="L413" i="5"/>
  <c r="E431" i="5"/>
  <c r="R413" i="5"/>
  <c r="E437" i="5"/>
  <c r="X413" i="5"/>
  <c r="E443" i="5"/>
  <c r="I465" i="5"/>
  <c r="E480" i="5"/>
  <c r="O465" i="5"/>
  <c r="E486" i="5"/>
  <c r="U465" i="5"/>
  <c r="E492" i="5"/>
  <c r="L517" i="5"/>
  <c r="E535" i="5"/>
  <c r="R517" i="5"/>
  <c r="E541" i="5"/>
  <c r="X517" i="5"/>
  <c r="E547" i="5"/>
  <c r="U49" i="5"/>
  <c r="E76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P49" i="5"/>
  <c r="E71" i="5"/>
  <c r="V77" i="5"/>
  <c r="W77" i="5"/>
  <c r="X77" i="5"/>
  <c r="Y77" i="5"/>
  <c r="Z77" i="5"/>
  <c r="AA77" i="5"/>
  <c r="AB77" i="5"/>
  <c r="AC77" i="5"/>
  <c r="AD77" i="5"/>
  <c r="G114" i="5"/>
  <c r="G133" i="5" s="1"/>
  <c r="G102" i="5" s="1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M101" i="5"/>
  <c r="E120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Y101" i="5"/>
  <c r="E132" i="5"/>
  <c r="J153" i="5"/>
  <c r="E169" i="5"/>
  <c r="P153" i="5"/>
  <c r="E175" i="5"/>
  <c r="V153" i="5"/>
  <c r="E181" i="5"/>
  <c r="G205" i="5"/>
  <c r="E218" i="5"/>
  <c r="M205" i="5"/>
  <c r="E224" i="5"/>
  <c r="S205" i="5"/>
  <c r="E230" i="5"/>
  <c r="Y205" i="5"/>
  <c r="E236" i="5"/>
  <c r="J257" i="5"/>
  <c r="E273" i="5"/>
  <c r="P257" i="5"/>
  <c r="E279" i="5"/>
  <c r="V257" i="5"/>
  <c r="E285" i="5"/>
  <c r="G309" i="5"/>
  <c r="E322" i="5"/>
  <c r="M309" i="5"/>
  <c r="E328" i="5"/>
  <c r="S309" i="5"/>
  <c r="E334" i="5"/>
  <c r="Y309" i="5"/>
  <c r="E340" i="5"/>
  <c r="J361" i="5"/>
  <c r="E377" i="5"/>
  <c r="P361" i="5"/>
  <c r="E383" i="5"/>
  <c r="V361" i="5"/>
  <c r="E389" i="5"/>
  <c r="G413" i="5"/>
  <c r="E426" i="5"/>
  <c r="M413" i="5"/>
  <c r="E432" i="5"/>
  <c r="S413" i="5"/>
  <c r="E438" i="5"/>
  <c r="Y413" i="5"/>
  <c r="E444" i="5"/>
  <c r="J465" i="5"/>
  <c r="E481" i="5"/>
  <c r="P465" i="5"/>
  <c r="E487" i="5"/>
  <c r="V465" i="5"/>
  <c r="E493" i="5"/>
  <c r="G517" i="5"/>
  <c r="E530" i="5"/>
  <c r="M517" i="5"/>
  <c r="E536" i="5"/>
  <c r="S517" i="5"/>
  <c r="E542" i="5"/>
  <c r="Y517" i="5"/>
  <c r="E548" i="5"/>
  <c r="O49" i="5"/>
  <c r="E70" i="5"/>
  <c r="K49" i="5"/>
  <c r="E66" i="5"/>
  <c r="Q49" i="5"/>
  <c r="E72" i="5"/>
  <c r="W49" i="5"/>
  <c r="E78" i="5"/>
  <c r="H101" i="5"/>
  <c r="E115" i="5"/>
  <c r="N101" i="5"/>
  <c r="E121" i="5"/>
  <c r="T101" i="5"/>
  <c r="E127" i="5"/>
  <c r="K153" i="5"/>
  <c r="E170" i="5"/>
  <c r="Q153" i="5"/>
  <c r="E176" i="5"/>
  <c r="W153" i="5"/>
  <c r="E182" i="5"/>
  <c r="H205" i="5"/>
  <c r="E219" i="5"/>
  <c r="N205" i="5"/>
  <c r="E225" i="5"/>
  <c r="T205" i="5"/>
  <c r="E231" i="5"/>
  <c r="K257" i="5"/>
  <c r="E274" i="5"/>
  <c r="Q257" i="5"/>
  <c r="E280" i="5"/>
  <c r="W257" i="5"/>
  <c r="E286" i="5"/>
  <c r="H309" i="5"/>
  <c r="E323" i="5"/>
  <c r="N309" i="5"/>
  <c r="E329" i="5"/>
  <c r="T309" i="5"/>
  <c r="E335" i="5"/>
  <c r="K361" i="5"/>
  <c r="E378" i="5"/>
  <c r="Q361" i="5"/>
  <c r="E384" i="5"/>
  <c r="W361" i="5"/>
  <c r="E390" i="5"/>
  <c r="H413" i="5"/>
  <c r="E427" i="5"/>
  <c r="N413" i="5"/>
  <c r="E433" i="5"/>
  <c r="T413" i="5"/>
  <c r="E439" i="5"/>
  <c r="K465" i="5"/>
  <c r="E482" i="5"/>
  <c r="Q465" i="5"/>
  <c r="E488" i="5"/>
  <c r="W465" i="5"/>
  <c r="E494" i="5"/>
  <c r="H517" i="5"/>
  <c r="E531" i="5"/>
  <c r="N517" i="5"/>
  <c r="E537" i="5"/>
  <c r="T517" i="5"/>
  <c r="E543" i="5"/>
  <c r="L49" i="5"/>
  <c r="E67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X49" i="5"/>
  <c r="E79" i="5"/>
  <c r="I101" i="5"/>
  <c r="E116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U101" i="5"/>
  <c r="E128" i="5"/>
  <c r="L153" i="5"/>
  <c r="E171" i="5"/>
  <c r="R153" i="5"/>
  <c r="E177" i="5"/>
  <c r="X153" i="5"/>
  <c r="E183" i="5"/>
  <c r="I205" i="5"/>
  <c r="E220" i="5"/>
  <c r="O205" i="5"/>
  <c r="E226" i="5"/>
  <c r="U205" i="5"/>
  <c r="E232" i="5"/>
  <c r="L257" i="5"/>
  <c r="E275" i="5"/>
  <c r="R257" i="5"/>
  <c r="E281" i="5"/>
  <c r="X257" i="5"/>
  <c r="E287" i="5"/>
  <c r="I309" i="5"/>
  <c r="E324" i="5"/>
  <c r="O309" i="5"/>
  <c r="E330" i="5"/>
  <c r="U309" i="5"/>
  <c r="E336" i="5"/>
  <c r="L361" i="5"/>
  <c r="E379" i="5"/>
  <c r="R361" i="5"/>
  <c r="E385" i="5"/>
  <c r="X361" i="5"/>
  <c r="E391" i="5"/>
  <c r="I413" i="5"/>
  <c r="E428" i="5"/>
  <c r="O413" i="5"/>
  <c r="E434" i="5"/>
  <c r="U413" i="5"/>
  <c r="E440" i="5"/>
  <c r="L465" i="5"/>
  <c r="E483" i="5"/>
  <c r="R465" i="5"/>
  <c r="E489" i="5"/>
  <c r="X465" i="5"/>
  <c r="E495" i="5"/>
  <c r="I517" i="5"/>
  <c r="E532" i="5"/>
  <c r="O517" i="5"/>
  <c r="E538" i="5"/>
  <c r="U517" i="5"/>
  <c r="E544" i="5"/>
  <c r="G49" i="5"/>
  <c r="E62" i="5"/>
  <c r="M49" i="5"/>
  <c r="E68" i="5"/>
  <c r="S49" i="5"/>
  <c r="E74" i="5"/>
  <c r="Y49" i="5"/>
  <c r="E80" i="5"/>
  <c r="J101" i="5"/>
  <c r="E117" i="5"/>
  <c r="P101" i="5"/>
  <c r="E123" i="5"/>
  <c r="V101" i="5"/>
  <c r="E129" i="5"/>
  <c r="G153" i="5"/>
  <c r="E166" i="5"/>
  <c r="M153" i="5"/>
  <c r="E172" i="5"/>
  <c r="S153" i="5"/>
  <c r="E178" i="5"/>
  <c r="Y153" i="5"/>
  <c r="E184" i="5"/>
  <c r="J205" i="5"/>
  <c r="E221" i="5"/>
  <c r="P205" i="5"/>
  <c r="E227" i="5"/>
  <c r="V205" i="5"/>
  <c r="E233" i="5"/>
  <c r="G257" i="5"/>
  <c r="E270" i="5"/>
  <c r="M257" i="5"/>
  <c r="E276" i="5"/>
  <c r="S257" i="5"/>
  <c r="E282" i="5"/>
  <c r="Y257" i="5"/>
  <c r="E288" i="5"/>
  <c r="J309" i="5"/>
  <c r="E325" i="5"/>
  <c r="P309" i="5"/>
  <c r="E331" i="5"/>
  <c r="V309" i="5"/>
  <c r="E337" i="5"/>
  <c r="G361" i="5"/>
  <c r="E374" i="5"/>
  <c r="M361" i="5"/>
  <c r="E380" i="5"/>
  <c r="S361" i="5"/>
  <c r="E386" i="5"/>
  <c r="Y361" i="5"/>
  <c r="E392" i="5"/>
  <c r="J413" i="5"/>
  <c r="E429" i="5"/>
  <c r="P413" i="5"/>
  <c r="E435" i="5"/>
  <c r="V413" i="5"/>
  <c r="E441" i="5"/>
  <c r="G465" i="5"/>
  <c r="E478" i="5"/>
  <c r="M465" i="5"/>
  <c r="E484" i="5"/>
  <c r="S465" i="5"/>
  <c r="E490" i="5"/>
  <c r="Y465" i="5"/>
  <c r="E496" i="5"/>
  <c r="J517" i="5"/>
  <c r="E533" i="5"/>
  <c r="P517" i="5"/>
  <c r="E539" i="5"/>
  <c r="V517" i="5"/>
  <c r="E545" i="5"/>
  <c r="F43" i="5"/>
  <c r="F37" i="5"/>
  <c r="G37" i="5" s="1"/>
  <c r="H37" i="5" s="1"/>
  <c r="I37" i="5" s="1"/>
  <c r="J37" i="5" s="1"/>
  <c r="K37" i="5" s="1"/>
  <c r="L37" i="5" s="1"/>
  <c r="M37" i="5" s="1"/>
  <c r="N37" i="5" s="1"/>
  <c r="O37" i="5" s="1"/>
  <c r="P37" i="5" s="1"/>
  <c r="Q37" i="5" s="1"/>
  <c r="R37" i="5" s="1"/>
  <c r="S37" i="5" s="1"/>
  <c r="T37" i="5" s="1"/>
  <c r="U37" i="5" s="1"/>
  <c r="V37" i="5" s="1"/>
  <c r="W37" i="5" s="1"/>
  <c r="X37" i="5" s="1"/>
  <c r="Y37" i="5" s="1"/>
  <c r="Z37" i="5" s="1"/>
  <c r="AA37" i="5" s="1"/>
  <c r="AB37" i="5" s="1"/>
  <c r="AC37" i="5" s="1"/>
  <c r="AD37" i="5" s="1"/>
  <c r="F147" i="5"/>
  <c r="F141" i="5"/>
  <c r="G141" i="5" s="1"/>
  <c r="H141" i="5" s="1"/>
  <c r="I141" i="5" s="1"/>
  <c r="J141" i="5" s="1"/>
  <c r="K141" i="5" s="1"/>
  <c r="L141" i="5" s="1"/>
  <c r="M141" i="5" s="1"/>
  <c r="N141" i="5" s="1"/>
  <c r="O141" i="5" s="1"/>
  <c r="P141" i="5" s="1"/>
  <c r="Q141" i="5" s="1"/>
  <c r="R141" i="5" s="1"/>
  <c r="S141" i="5" s="1"/>
  <c r="T141" i="5" s="1"/>
  <c r="U141" i="5" s="1"/>
  <c r="V141" i="5" s="1"/>
  <c r="W141" i="5" s="1"/>
  <c r="X141" i="5" s="1"/>
  <c r="Y141" i="5" s="1"/>
  <c r="Z141" i="5" s="1"/>
  <c r="AA141" i="5" s="1"/>
  <c r="AB141" i="5" s="1"/>
  <c r="AC141" i="5" s="1"/>
  <c r="AD141" i="5" s="1"/>
  <c r="F251" i="5"/>
  <c r="F245" i="5"/>
  <c r="G245" i="5" s="1"/>
  <c r="H245" i="5" s="1"/>
  <c r="I245" i="5" s="1"/>
  <c r="J245" i="5" s="1"/>
  <c r="K245" i="5" s="1"/>
  <c r="L245" i="5" s="1"/>
  <c r="M245" i="5" s="1"/>
  <c r="N245" i="5" s="1"/>
  <c r="O245" i="5" s="1"/>
  <c r="P245" i="5" s="1"/>
  <c r="Q245" i="5" s="1"/>
  <c r="R245" i="5" s="1"/>
  <c r="S245" i="5" s="1"/>
  <c r="T245" i="5" s="1"/>
  <c r="U245" i="5" s="1"/>
  <c r="V245" i="5" s="1"/>
  <c r="W245" i="5" s="1"/>
  <c r="X245" i="5" s="1"/>
  <c r="Y245" i="5" s="1"/>
  <c r="Z245" i="5" s="1"/>
  <c r="AA245" i="5" s="1"/>
  <c r="AB245" i="5" s="1"/>
  <c r="AC245" i="5" s="1"/>
  <c r="AD245" i="5" s="1"/>
  <c r="F355" i="5"/>
  <c r="F349" i="5"/>
  <c r="G349" i="5" s="1"/>
  <c r="H349" i="5" s="1"/>
  <c r="I349" i="5" s="1"/>
  <c r="J349" i="5" s="1"/>
  <c r="K349" i="5" s="1"/>
  <c r="L349" i="5" s="1"/>
  <c r="M349" i="5" s="1"/>
  <c r="N349" i="5" s="1"/>
  <c r="O349" i="5" s="1"/>
  <c r="P349" i="5" s="1"/>
  <c r="Q349" i="5" s="1"/>
  <c r="R349" i="5" s="1"/>
  <c r="S349" i="5" s="1"/>
  <c r="T349" i="5" s="1"/>
  <c r="U349" i="5" s="1"/>
  <c r="V349" i="5" s="1"/>
  <c r="W349" i="5" s="1"/>
  <c r="X349" i="5" s="1"/>
  <c r="Y349" i="5" s="1"/>
  <c r="Z349" i="5" s="1"/>
  <c r="AA349" i="5" s="1"/>
  <c r="AB349" i="5" s="1"/>
  <c r="AC349" i="5" s="1"/>
  <c r="AD349" i="5" s="1"/>
  <c r="F459" i="5"/>
  <c r="F453" i="5"/>
  <c r="G453" i="5" s="1"/>
  <c r="H453" i="5" s="1"/>
  <c r="I453" i="5" s="1"/>
  <c r="J453" i="5" s="1"/>
  <c r="K453" i="5" s="1"/>
  <c r="L453" i="5" s="1"/>
  <c r="M453" i="5" s="1"/>
  <c r="N453" i="5" s="1"/>
  <c r="O453" i="5" s="1"/>
  <c r="P453" i="5" s="1"/>
  <c r="Q453" i="5" s="1"/>
  <c r="R453" i="5" s="1"/>
  <c r="S453" i="5" s="1"/>
  <c r="T453" i="5" s="1"/>
  <c r="U453" i="5" s="1"/>
  <c r="V453" i="5" s="1"/>
  <c r="W453" i="5" s="1"/>
  <c r="X453" i="5" s="1"/>
  <c r="Y453" i="5" s="1"/>
  <c r="Z453" i="5" s="1"/>
  <c r="AA453" i="5" s="1"/>
  <c r="AB453" i="5" s="1"/>
  <c r="AC453" i="5" s="1"/>
  <c r="AD453" i="5" s="1"/>
  <c r="J165" i="3"/>
  <c r="F49" i="5"/>
  <c r="F51" i="5" s="1"/>
  <c r="G47" i="5" s="1"/>
  <c r="V165" i="3"/>
  <c r="R49" i="5"/>
  <c r="AH165" i="3"/>
  <c r="AD49" i="5"/>
  <c r="S165" i="3"/>
  <c r="O101" i="5"/>
  <c r="AE165" i="3"/>
  <c r="AA101" i="5"/>
  <c r="R165" i="3"/>
  <c r="N49" i="5"/>
  <c r="AD165" i="3"/>
  <c r="Z49" i="5"/>
  <c r="F95" i="5"/>
  <c r="F89" i="5"/>
  <c r="G89" i="5" s="1"/>
  <c r="H89" i="5" s="1"/>
  <c r="I89" i="5" s="1"/>
  <c r="J89" i="5" s="1"/>
  <c r="K89" i="5" s="1"/>
  <c r="L89" i="5" s="1"/>
  <c r="M89" i="5" s="1"/>
  <c r="N89" i="5" s="1"/>
  <c r="O89" i="5" s="1"/>
  <c r="P89" i="5" s="1"/>
  <c r="Q89" i="5" s="1"/>
  <c r="R89" i="5" s="1"/>
  <c r="S89" i="5" s="1"/>
  <c r="T89" i="5" s="1"/>
  <c r="U89" i="5" s="1"/>
  <c r="V89" i="5" s="1"/>
  <c r="W89" i="5" s="1"/>
  <c r="X89" i="5" s="1"/>
  <c r="Y89" i="5" s="1"/>
  <c r="Z89" i="5" s="1"/>
  <c r="AA89" i="5" s="1"/>
  <c r="AB89" i="5" s="1"/>
  <c r="AC89" i="5" s="1"/>
  <c r="AD89" i="5" s="1"/>
  <c r="O165" i="3"/>
  <c r="K101" i="5"/>
  <c r="AA165" i="3"/>
  <c r="W101" i="5"/>
  <c r="H165" i="3"/>
  <c r="F303" i="5"/>
  <c r="F297" i="5"/>
  <c r="G297" i="5" s="1"/>
  <c r="H297" i="5" s="1"/>
  <c r="I297" i="5" s="1"/>
  <c r="J297" i="5" s="1"/>
  <c r="K297" i="5" s="1"/>
  <c r="L297" i="5" s="1"/>
  <c r="M297" i="5" s="1"/>
  <c r="N297" i="5" s="1"/>
  <c r="O297" i="5" s="1"/>
  <c r="P297" i="5" s="1"/>
  <c r="Q297" i="5" s="1"/>
  <c r="R297" i="5" s="1"/>
  <c r="S297" i="5" s="1"/>
  <c r="T297" i="5" s="1"/>
  <c r="U297" i="5" s="1"/>
  <c r="V297" i="5" s="1"/>
  <c r="W297" i="5" s="1"/>
  <c r="X297" i="5" s="1"/>
  <c r="Y297" i="5" s="1"/>
  <c r="Z297" i="5" s="1"/>
  <c r="AA297" i="5" s="1"/>
  <c r="AB297" i="5" s="1"/>
  <c r="AC297" i="5" s="1"/>
  <c r="AD297" i="5" s="1"/>
  <c r="F401" i="5"/>
  <c r="G401" i="5" s="1"/>
  <c r="F407" i="5"/>
  <c r="F511" i="5"/>
  <c r="F505" i="5"/>
  <c r="G505" i="5" s="1"/>
  <c r="H505" i="5" s="1"/>
  <c r="I505" i="5" s="1"/>
  <c r="J505" i="5" s="1"/>
  <c r="K505" i="5" s="1"/>
  <c r="L505" i="5" s="1"/>
  <c r="M505" i="5" s="1"/>
  <c r="N505" i="5" s="1"/>
  <c r="O505" i="5" s="1"/>
  <c r="P505" i="5" s="1"/>
  <c r="Q505" i="5" s="1"/>
  <c r="R505" i="5" s="1"/>
  <c r="S505" i="5" s="1"/>
  <c r="T505" i="5" s="1"/>
  <c r="U505" i="5" s="1"/>
  <c r="V505" i="5" s="1"/>
  <c r="W505" i="5" s="1"/>
  <c r="X505" i="5" s="1"/>
  <c r="Y505" i="5" s="1"/>
  <c r="Z505" i="5" s="1"/>
  <c r="AA505" i="5" s="1"/>
  <c r="AB505" i="5" s="1"/>
  <c r="AC505" i="5" s="1"/>
  <c r="AD505" i="5" s="1"/>
  <c r="N38" i="4"/>
  <c r="M11" i="7"/>
  <c r="M22" i="7" s="1"/>
  <c r="Z38" i="4"/>
  <c r="Y11" i="7"/>
  <c r="Y22" i="7" s="1"/>
  <c r="I38" i="4"/>
  <c r="H11" i="7"/>
  <c r="H22" i="7" s="1"/>
  <c r="U38" i="4"/>
  <c r="T11" i="7"/>
  <c r="T22" i="7" s="1"/>
  <c r="N165" i="3"/>
  <c r="J49" i="5"/>
  <c r="Z165" i="3"/>
  <c r="V49" i="5"/>
  <c r="K165" i="3"/>
  <c r="G101" i="5"/>
  <c r="W165" i="3"/>
  <c r="S101" i="5"/>
  <c r="J38" i="4"/>
  <c r="I11" i="7"/>
  <c r="I22" i="7" s="1"/>
  <c r="V38" i="4"/>
  <c r="U11" i="7"/>
  <c r="U22" i="7" s="1"/>
  <c r="Q38" i="4"/>
  <c r="P11" i="7"/>
  <c r="P22" i="7" s="1"/>
  <c r="AC38" i="4"/>
  <c r="AB11" i="7"/>
  <c r="AB22" i="7" s="1"/>
  <c r="E11" i="7"/>
  <c r="E22" i="7" s="1"/>
  <c r="F38" i="4"/>
  <c r="R38" i="4"/>
  <c r="Q11" i="7"/>
  <c r="Q22" i="7" s="1"/>
  <c r="M38" i="4"/>
  <c r="L11" i="7"/>
  <c r="L22" i="7" s="1"/>
  <c r="Y38" i="4"/>
  <c r="X11" i="7"/>
  <c r="X22" i="7" s="1"/>
  <c r="Z91" i="5"/>
  <c r="R91" i="5"/>
  <c r="J91" i="5"/>
  <c r="N91" i="5"/>
  <c r="AC91" i="5"/>
  <c r="M91" i="5"/>
  <c r="T91" i="5"/>
  <c r="K91" i="5"/>
  <c r="O91" i="5"/>
  <c r="AD91" i="5"/>
  <c r="Y91" i="5"/>
  <c r="I91" i="5"/>
  <c r="P91" i="5"/>
  <c r="S91" i="5"/>
  <c r="W91" i="5"/>
  <c r="V91" i="5"/>
  <c r="AB91" i="5"/>
  <c r="AA91" i="5"/>
  <c r="G91" i="5"/>
  <c r="Q91" i="5"/>
  <c r="X91" i="5"/>
  <c r="U91" i="5"/>
  <c r="L91" i="5"/>
  <c r="H91" i="5"/>
  <c r="U299" i="5"/>
  <c r="AB299" i="5"/>
  <c r="L299" i="5"/>
  <c r="G299" i="5"/>
  <c r="AA299" i="5"/>
  <c r="R299" i="5"/>
  <c r="Q299" i="5"/>
  <c r="X299" i="5"/>
  <c r="H299" i="5"/>
  <c r="AD299" i="5"/>
  <c r="S299" i="5"/>
  <c r="J299" i="5"/>
  <c r="M299" i="5"/>
  <c r="W299" i="5"/>
  <c r="K299" i="5"/>
  <c r="Y299" i="5"/>
  <c r="N299" i="5"/>
  <c r="I299" i="5"/>
  <c r="O299" i="5"/>
  <c r="Z299" i="5"/>
  <c r="AC299" i="5"/>
  <c r="T299" i="5"/>
  <c r="V299" i="5"/>
  <c r="P299" i="5"/>
  <c r="V143" i="5"/>
  <c r="AC143" i="5"/>
  <c r="M143" i="5"/>
  <c r="T143" i="5"/>
  <c r="S143" i="5"/>
  <c r="R143" i="5"/>
  <c r="Y143" i="5"/>
  <c r="I143" i="5"/>
  <c r="P143" i="5"/>
  <c r="AD143" i="5"/>
  <c r="N143" i="5"/>
  <c r="U143" i="5"/>
  <c r="AB143" i="5"/>
  <c r="L143" i="5"/>
  <c r="K143" i="5"/>
  <c r="Z143" i="5"/>
  <c r="H143" i="5"/>
  <c r="X143" i="5"/>
  <c r="J143" i="5"/>
  <c r="AA143" i="5"/>
  <c r="O143" i="5"/>
  <c r="G143" i="5"/>
  <c r="Q143" i="5"/>
  <c r="W143" i="5"/>
  <c r="Z195" i="5"/>
  <c r="AC195" i="5"/>
  <c r="M195" i="5"/>
  <c r="T195" i="5"/>
  <c r="W195" i="5"/>
  <c r="V195" i="5"/>
  <c r="K195" i="5"/>
  <c r="R195" i="5"/>
  <c r="Y195" i="5"/>
  <c r="I195" i="5"/>
  <c r="P195" i="5"/>
  <c r="O195" i="5"/>
  <c r="N195" i="5"/>
  <c r="X195" i="5"/>
  <c r="AD195" i="5"/>
  <c r="Q195" i="5"/>
  <c r="S195" i="5"/>
  <c r="G195" i="5"/>
  <c r="U195" i="5"/>
  <c r="L195" i="5"/>
  <c r="AA195" i="5"/>
  <c r="H195" i="5"/>
  <c r="AB195" i="5"/>
  <c r="J195" i="5"/>
  <c r="Z403" i="5"/>
  <c r="X403" i="5"/>
  <c r="H403" i="5"/>
  <c r="O403" i="5"/>
  <c r="Q403" i="5"/>
  <c r="N403" i="5"/>
  <c r="J403" i="5"/>
  <c r="T403" i="5"/>
  <c r="AA403" i="5"/>
  <c r="K403" i="5"/>
  <c r="I403" i="5"/>
  <c r="AC403" i="5"/>
  <c r="R403" i="5"/>
  <c r="AB403" i="5"/>
  <c r="S403" i="5"/>
  <c r="V403" i="5"/>
  <c r="Y403" i="5"/>
  <c r="W403" i="5"/>
  <c r="P403" i="5"/>
  <c r="G403" i="5"/>
  <c r="U403" i="5"/>
  <c r="L403" i="5"/>
  <c r="M403" i="5"/>
  <c r="AD403" i="5"/>
  <c r="AC507" i="5"/>
  <c r="M507" i="5"/>
  <c r="T507" i="5"/>
  <c r="AA507" i="5"/>
  <c r="K507" i="5"/>
  <c r="N507" i="5"/>
  <c r="Y507" i="5"/>
  <c r="I507" i="5"/>
  <c r="P507" i="5"/>
  <c r="V507" i="5"/>
  <c r="Z507" i="5"/>
  <c r="G507" i="5"/>
  <c r="U507" i="5"/>
  <c r="L507" i="5"/>
  <c r="R507" i="5"/>
  <c r="S507" i="5"/>
  <c r="Q507" i="5"/>
  <c r="H507" i="5"/>
  <c r="J507" i="5"/>
  <c r="AB507" i="5"/>
  <c r="AD507" i="5"/>
  <c r="W507" i="5"/>
  <c r="X507" i="5"/>
  <c r="O507" i="5"/>
  <c r="S351" i="5"/>
  <c r="AD351" i="5"/>
  <c r="N351" i="5"/>
  <c r="U351" i="5"/>
  <c r="X351" i="5"/>
  <c r="AB351" i="5"/>
  <c r="O351" i="5"/>
  <c r="Z351" i="5"/>
  <c r="J351" i="5"/>
  <c r="Q351" i="5"/>
  <c r="H351" i="5"/>
  <c r="P351" i="5"/>
  <c r="AA351" i="5"/>
  <c r="K351" i="5"/>
  <c r="V351" i="5"/>
  <c r="AC351" i="5"/>
  <c r="M351" i="5"/>
  <c r="T351" i="5"/>
  <c r="G351" i="5"/>
  <c r="L351" i="5"/>
  <c r="R351" i="5"/>
  <c r="Y351" i="5"/>
  <c r="W351" i="5"/>
  <c r="I351" i="5"/>
  <c r="S39" i="5"/>
  <c r="Y39" i="5"/>
  <c r="N39" i="5"/>
  <c r="AB39" i="5"/>
  <c r="G39" i="5"/>
  <c r="AC39" i="5"/>
  <c r="J39" i="5"/>
  <c r="K39" i="5"/>
  <c r="T39" i="5"/>
  <c r="M39" i="5"/>
  <c r="O39" i="5"/>
  <c r="Q39" i="5"/>
  <c r="H39" i="5"/>
  <c r="X39" i="5"/>
  <c r="I39" i="5"/>
  <c r="R39" i="5"/>
  <c r="U39" i="5"/>
  <c r="V39" i="5"/>
  <c r="Z39" i="5"/>
  <c r="AA39" i="5"/>
  <c r="L39" i="5"/>
  <c r="AD39" i="5"/>
  <c r="P39" i="5"/>
  <c r="W39" i="5"/>
  <c r="N247" i="5"/>
  <c r="AC247" i="5"/>
  <c r="M247" i="5"/>
  <c r="T247" i="5"/>
  <c r="AA247" i="5"/>
  <c r="R247" i="5"/>
  <c r="G247" i="5"/>
  <c r="Y247" i="5"/>
  <c r="I247" i="5"/>
  <c r="P247" i="5"/>
  <c r="S247" i="5"/>
  <c r="J247" i="5"/>
  <c r="Q247" i="5"/>
  <c r="H247" i="5"/>
  <c r="O247" i="5"/>
  <c r="V247" i="5"/>
  <c r="AD247" i="5"/>
  <c r="X247" i="5"/>
  <c r="U247" i="5"/>
  <c r="W247" i="5"/>
  <c r="AB247" i="5"/>
  <c r="K247" i="5"/>
  <c r="Z247" i="5"/>
  <c r="L247" i="5"/>
  <c r="W455" i="5"/>
  <c r="G455" i="5"/>
  <c r="R455" i="5"/>
  <c r="Y455" i="5"/>
  <c r="I455" i="5"/>
  <c r="H455" i="5"/>
  <c r="S455" i="5"/>
  <c r="AD455" i="5"/>
  <c r="N455" i="5"/>
  <c r="U455" i="5"/>
  <c r="P455" i="5"/>
  <c r="X455" i="5"/>
  <c r="O455" i="5"/>
  <c r="J455" i="5"/>
  <c r="AB455" i="5"/>
  <c r="V455" i="5"/>
  <c r="K455" i="5"/>
  <c r="AC455" i="5"/>
  <c r="L455" i="5"/>
  <c r="Z455" i="5"/>
  <c r="Q455" i="5"/>
  <c r="T455" i="5"/>
  <c r="AA455" i="5"/>
  <c r="M455" i="5"/>
  <c r="G38" i="4"/>
  <c r="K38" i="4"/>
  <c r="O38" i="4"/>
  <c r="S38" i="4"/>
  <c r="W38" i="4"/>
  <c r="AA38" i="4"/>
  <c r="H38" i="4"/>
  <c r="L38" i="4"/>
  <c r="P38" i="4"/>
  <c r="T38" i="4"/>
  <c r="X38" i="4"/>
  <c r="AB38" i="4"/>
  <c r="M165" i="3"/>
  <c r="Q165" i="3"/>
  <c r="U165" i="3"/>
  <c r="Y165" i="3"/>
  <c r="AC165" i="3"/>
  <c r="AG165" i="3"/>
  <c r="L165" i="3"/>
  <c r="P165" i="3"/>
  <c r="T165" i="3"/>
  <c r="X165" i="3"/>
  <c r="AB165" i="3"/>
  <c r="AF165" i="3"/>
  <c r="AD24" i="1"/>
  <c r="AD25" i="1" s="1"/>
  <c r="AC24" i="1"/>
  <c r="AC25" i="1" s="1"/>
  <c r="AB24" i="1"/>
  <c r="AB25" i="1" s="1"/>
  <c r="AA24" i="1"/>
  <c r="AA25" i="1" s="1"/>
  <c r="Z24" i="1"/>
  <c r="Z25" i="1" s="1"/>
  <c r="Y24" i="1"/>
  <c r="Y25" i="1" s="1"/>
  <c r="X24" i="1"/>
  <c r="X25" i="1" s="1"/>
  <c r="W24" i="1"/>
  <c r="W25" i="1" s="1"/>
  <c r="V24" i="1"/>
  <c r="V25" i="1" s="1"/>
  <c r="U24" i="1"/>
  <c r="U25" i="1" s="1"/>
  <c r="T24" i="1"/>
  <c r="T25" i="1" s="1"/>
  <c r="S24" i="1"/>
  <c r="S25" i="1" s="1"/>
  <c r="R24" i="1"/>
  <c r="R25" i="1" s="1"/>
  <c r="Q24" i="1"/>
  <c r="Q25" i="1" s="1"/>
  <c r="P24" i="1"/>
  <c r="P25" i="1" s="1"/>
  <c r="O24" i="1"/>
  <c r="O25" i="1" s="1"/>
  <c r="N24" i="1"/>
  <c r="N25" i="1" s="1"/>
  <c r="M24" i="1"/>
  <c r="M25" i="1" s="1"/>
  <c r="L24" i="1"/>
  <c r="L25" i="1" s="1"/>
  <c r="K24" i="1"/>
  <c r="K25" i="1" s="1"/>
  <c r="J24" i="1"/>
  <c r="J25" i="1" s="1"/>
  <c r="I24" i="1"/>
  <c r="I25" i="1" s="1"/>
  <c r="H24" i="1"/>
  <c r="H25" i="1" s="1"/>
  <c r="G24" i="1"/>
  <c r="G25" i="1" s="1"/>
  <c r="F24" i="1"/>
  <c r="F25" i="1" s="1"/>
  <c r="G103" i="5" l="1"/>
  <c r="H99" i="5" s="1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H531" i="5"/>
  <c r="I531" i="5"/>
  <c r="J531" i="5"/>
  <c r="K531" i="5"/>
  <c r="L531" i="5"/>
  <c r="K482" i="5"/>
  <c r="L482" i="5"/>
  <c r="M482" i="5"/>
  <c r="N482" i="5"/>
  <c r="O482" i="5"/>
  <c r="H427" i="5"/>
  <c r="I427" i="5"/>
  <c r="J427" i="5"/>
  <c r="K427" i="5"/>
  <c r="L427" i="5"/>
  <c r="K378" i="5"/>
  <c r="L378" i="5"/>
  <c r="M378" i="5"/>
  <c r="N378" i="5"/>
  <c r="O378" i="5"/>
  <c r="H323" i="5"/>
  <c r="I323" i="5"/>
  <c r="J323" i="5"/>
  <c r="K323" i="5"/>
  <c r="L323" i="5"/>
  <c r="M323" i="5"/>
  <c r="N323" i="5"/>
  <c r="O323" i="5"/>
  <c r="P323" i="5"/>
  <c r="Q323" i="5"/>
  <c r="K274" i="5"/>
  <c r="L274" i="5"/>
  <c r="M274" i="5"/>
  <c r="N274" i="5"/>
  <c r="O274" i="5"/>
  <c r="P274" i="5"/>
  <c r="Q274" i="5"/>
  <c r="R274" i="5"/>
  <c r="S274" i="5"/>
  <c r="T274" i="5"/>
  <c r="U274" i="5"/>
  <c r="V274" i="5"/>
  <c r="W274" i="5"/>
  <c r="X274" i="5"/>
  <c r="Y274" i="5"/>
  <c r="Z274" i="5"/>
  <c r="AA274" i="5"/>
  <c r="AB274" i="5"/>
  <c r="AC274" i="5"/>
  <c r="AD274" i="5"/>
  <c r="H219" i="5"/>
  <c r="I219" i="5"/>
  <c r="J219" i="5"/>
  <c r="K219" i="5"/>
  <c r="L219" i="5"/>
  <c r="M219" i="5"/>
  <c r="N219" i="5"/>
  <c r="O219" i="5"/>
  <c r="P219" i="5"/>
  <c r="Q219" i="5"/>
  <c r="R219" i="5"/>
  <c r="S219" i="5"/>
  <c r="T219" i="5"/>
  <c r="U219" i="5"/>
  <c r="V219" i="5"/>
  <c r="W219" i="5"/>
  <c r="X219" i="5"/>
  <c r="Y219" i="5"/>
  <c r="Z219" i="5"/>
  <c r="AA219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H115" i="5"/>
  <c r="H133" i="5" s="1"/>
  <c r="H102" i="5" s="1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O486" i="5"/>
  <c r="P486" i="5"/>
  <c r="Q486" i="5"/>
  <c r="R486" i="5"/>
  <c r="S486" i="5"/>
  <c r="R437" i="5"/>
  <c r="S437" i="5"/>
  <c r="T437" i="5"/>
  <c r="U437" i="5"/>
  <c r="V437" i="5"/>
  <c r="U284" i="5"/>
  <c r="V284" i="5"/>
  <c r="W284" i="5"/>
  <c r="X284" i="5"/>
  <c r="Y284" i="5"/>
  <c r="Z284" i="5"/>
  <c r="AA284" i="5"/>
  <c r="AB284" i="5"/>
  <c r="AC284" i="5"/>
  <c r="AD284" i="5"/>
  <c r="X235" i="5"/>
  <c r="Y235" i="5"/>
  <c r="Z235" i="5"/>
  <c r="AA235" i="5"/>
  <c r="AB235" i="5"/>
  <c r="AC235" i="5"/>
  <c r="AD235" i="5"/>
  <c r="J533" i="5"/>
  <c r="K533" i="5"/>
  <c r="L533" i="5"/>
  <c r="M533" i="5"/>
  <c r="N533" i="5"/>
  <c r="M484" i="5"/>
  <c r="N484" i="5"/>
  <c r="O484" i="5"/>
  <c r="P484" i="5"/>
  <c r="Q484" i="5"/>
  <c r="P435" i="5"/>
  <c r="Q435" i="5"/>
  <c r="R435" i="5"/>
  <c r="S435" i="5"/>
  <c r="T435" i="5"/>
  <c r="S386" i="5"/>
  <c r="T386" i="5"/>
  <c r="U386" i="5"/>
  <c r="V386" i="5"/>
  <c r="W386" i="5"/>
  <c r="V337" i="5"/>
  <c r="W337" i="5"/>
  <c r="X337" i="5"/>
  <c r="Y337" i="5"/>
  <c r="Z337" i="5"/>
  <c r="AA337" i="5"/>
  <c r="AB337" i="5"/>
  <c r="AC337" i="5"/>
  <c r="AD337" i="5"/>
  <c r="Y288" i="5"/>
  <c r="Z288" i="5"/>
  <c r="AA288" i="5"/>
  <c r="AB288" i="5"/>
  <c r="AC288" i="5"/>
  <c r="AD288" i="5"/>
  <c r="G270" i="5"/>
  <c r="G289" i="5" s="1"/>
  <c r="G258" i="5" s="1"/>
  <c r="G259" i="5" s="1"/>
  <c r="H255" i="5" s="1"/>
  <c r="H270" i="5"/>
  <c r="I270" i="5"/>
  <c r="J270" i="5"/>
  <c r="K270" i="5"/>
  <c r="L270" i="5"/>
  <c r="M270" i="5"/>
  <c r="N270" i="5"/>
  <c r="O270" i="5"/>
  <c r="P270" i="5"/>
  <c r="Q270" i="5"/>
  <c r="R270" i="5"/>
  <c r="S270" i="5"/>
  <c r="T270" i="5"/>
  <c r="U270" i="5"/>
  <c r="V270" i="5"/>
  <c r="W270" i="5"/>
  <c r="X270" i="5"/>
  <c r="Y270" i="5"/>
  <c r="Z270" i="5"/>
  <c r="J221" i="5"/>
  <c r="K221" i="5"/>
  <c r="L221" i="5"/>
  <c r="M221" i="5"/>
  <c r="N221" i="5"/>
  <c r="O221" i="5"/>
  <c r="P221" i="5"/>
  <c r="Q221" i="5"/>
  <c r="R221" i="5"/>
  <c r="S221" i="5"/>
  <c r="T221" i="5"/>
  <c r="U221" i="5"/>
  <c r="V221" i="5"/>
  <c r="W221" i="5"/>
  <c r="X221" i="5"/>
  <c r="Y221" i="5"/>
  <c r="Z221" i="5"/>
  <c r="AA221" i="5"/>
  <c r="AB221" i="5"/>
  <c r="AC221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S74" i="5"/>
  <c r="T74" i="5"/>
  <c r="U74" i="5"/>
  <c r="V74" i="5"/>
  <c r="W74" i="5"/>
  <c r="X74" i="5"/>
  <c r="Y74" i="5"/>
  <c r="Z74" i="5"/>
  <c r="AA74" i="5"/>
  <c r="AB74" i="5"/>
  <c r="AC74" i="5"/>
  <c r="AD74" i="5"/>
  <c r="U544" i="5"/>
  <c r="V544" i="5"/>
  <c r="W544" i="5"/>
  <c r="X544" i="5"/>
  <c r="Y544" i="5"/>
  <c r="X495" i="5"/>
  <c r="Y495" i="5"/>
  <c r="Z495" i="5"/>
  <c r="AA495" i="5"/>
  <c r="AB495" i="5"/>
  <c r="U440" i="5"/>
  <c r="V440" i="5"/>
  <c r="W440" i="5"/>
  <c r="X440" i="5"/>
  <c r="Y440" i="5"/>
  <c r="X391" i="5"/>
  <c r="Y391" i="5"/>
  <c r="Z391" i="5"/>
  <c r="AA391" i="5"/>
  <c r="AB391" i="5"/>
  <c r="U336" i="5"/>
  <c r="V336" i="5"/>
  <c r="W336" i="5"/>
  <c r="X336" i="5"/>
  <c r="Y336" i="5"/>
  <c r="Z336" i="5"/>
  <c r="AA336" i="5"/>
  <c r="AB336" i="5"/>
  <c r="AC336" i="5"/>
  <c r="AD336" i="5"/>
  <c r="X287" i="5"/>
  <c r="Y287" i="5"/>
  <c r="Z287" i="5"/>
  <c r="AA287" i="5"/>
  <c r="AB287" i="5"/>
  <c r="AC287" i="5"/>
  <c r="AD287" i="5"/>
  <c r="U232" i="5"/>
  <c r="V232" i="5"/>
  <c r="W232" i="5"/>
  <c r="X232" i="5"/>
  <c r="Y232" i="5"/>
  <c r="Z232" i="5"/>
  <c r="AA232" i="5"/>
  <c r="AB232" i="5"/>
  <c r="AC232" i="5"/>
  <c r="AD232" i="5"/>
  <c r="X183" i="5"/>
  <c r="Y183" i="5"/>
  <c r="Z183" i="5"/>
  <c r="AA183" i="5"/>
  <c r="AB183" i="5"/>
  <c r="AC183" i="5"/>
  <c r="AD183" i="5"/>
  <c r="U128" i="5"/>
  <c r="V128" i="5"/>
  <c r="W128" i="5"/>
  <c r="X128" i="5"/>
  <c r="Y128" i="5"/>
  <c r="Z128" i="5"/>
  <c r="AA128" i="5"/>
  <c r="AB128" i="5"/>
  <c r="AC128" i="5"/>
  <c r="AD128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S542" i="5"/>
  <c r="T542" i="5"/>
  <c r="U542" i="5"/>
  <c r="V542" i="5"/>
  <c r="W542" i="5"/>
  <c r="V493" i="5"/>
  <c r="W493" i="5"/>
  <c r="X493" i="5"/>
  <c r="Y493" i="5"/>
  <c r="Z493" i="5"/>
  <c r="Y444" i="5"/>
  <c r="Z444" i="5"/>
  <c r="AA444" i="5"/>
  <c r="AB444" i="5"/>
  <c r="AC444" i="5"/>
  <c r="AC445" i="5" s="1"/>
  <c r="AC414" i="5" s="1"/>
  <c r="G426" i="5"/>
  <c r="G445" i="5" s="1"/>
  <c r="G414" i="5" s="1"/>
  <c r="G415" i="5" s="1"/>
  <c r="H411" i="5" s="1"/>
  <c r="H426" i="5"/>
  <c r="H445" i="5" s="1"/>
  <c r="H414" i="5" s="1"/>
  <c r="I426" i="5"/>
  <c r="J426" i="5"/>
  <c r="K426" i="5"/>
  <c r="J377" i="5"/>
  <c r="K377" i="5"/>
  <c r="L377" i="5"/>
  <c r="M377" i="5"/>
  <c r="N377" i="5"/>
  <c r="M328" i="5"/>
  <c r="N328" i="5"/>
  <c r="O328" i="5"/>
  <c r="P328" i="5"/>
  <c r="Q328" i="5"/>
  <c r="R328" i="5"/>
  <c r="S328" i="5"/>
  <c r="T328" i="5"/>
  <c r="U328" i="5"/>
  <c r="V328" i="5"/>
  <c r="P279" i="5"/>
  <c r="Q279" i="5"/>
  <c r="R279" i="5"/>
  <c r="S279" i="5"/>
  <c r="T279" i="5"/>
  <c r="U279" i="5"/>
  <c r="V279" i="5"/>
  <c r="W279" i="5"/>
  <c r="X279" i="5"/>
  <c r="Y279" i="5"/>
  <c r="Z279" i="5"/>
  <c r="AA279" i="5"/>
  <c r="AB279" i="5"/>
  <c r="AC279" i="5"/>
  <c r="AD279" i="5"/>
  <c r="S230" i="5"/>
  <c r="T230" i="5"/>
  <c r="U230" i="5"/>
  <c r="V230" i="5"/>
  <c r="W230" i="5"/>
  <c r="X230" i="5"/>
  <c r="Y230" i="5"/>
  <c r="Z230" i="5"/>
  <c r="AA230" i="5"/>
  <c r="AB230" i="5"/>
  <c r="AC230" i="5"/>
  <c r="AD230" i="5"/>
  <c r="V181" i="5"/>
  <c r="W181" i="5"/>
  <c r="X181" i="5"/>
  <c r="Y181" i="5"/>
  <c r="Z181" i="5"/>
  <c r="AA181" i="5"/>
  <c r="AB181" i="5"/>
  <c r="AC181" i="5"/>
  <c r="AD181" i="5"/>
  <c r="Y132" i="5"/>
  <c r="Z132" i="5"/>
  <c r="AA132" i="5"/>
  <c r="AB132" i="5"/>
  <c r="AC132" i="5"/>
  <c r="AD132" i="5"/>
  <c r="U76" i="5"/>
  <c r="V76" i="5"/>
  <c r="W76" i="5"/>
  <c r="X76" i="5"/>
  <c r="Y76" i="5"/>
  <c r="Z76" i="5"/>
  <c r="AA76" i="5"/>
  <c r="AB76" i="5"/>
  <c r="AC76" i="5"/>
  <c r="AD76" i="5"/>
  <c r="L535" i="5"/>
  <c r="M535" i="5"/>
  <c r="N535" i="5"/>
  <c r="O535" i="5"/>
  <c r="P535" i="5"/>
  <c r="O382" i="5"/>
  <c r="P382" i="5"/>
  <c r="Q382" i="5"/>
  <c r="R382" i="5"/>
  <c r="S382" i="5"/>
  <c r="R333" i="5"/>
  <c r="S333" i="5"/>
  <c r="T333" i="5"/>
  <c r="U333" i="5"/>
  <c r="V333" i="5"/>
  <c r="W333" i="5"/>
  <c r="X333" i="5"/>
  <c r="Y333" i="5"/>
  <c r="Z333" i="5"/>
  <c r="AA333" i="5"/>
  <c r="U180" i="5"/>
  <c r="V180" i="5"/>
  <c r="W180" i="5"/>
  <c r="X180" i="5"/>
  <c r="Y180" i="5"/>
  <c r="Z180" i="5"/>
  <c r="AA180" i="5"/>
  <c r="AB180" i="5"/>
  <c r="AC180" i="5"/>
  <c r="AD180" i="5"/>
  <c r="X131" i="5"/>
  <c r="Y131" i="5"/>
  <c r="Z131" i="5"/>
  <c r="AA131" i="5"/>
  <c r="AB131" i="5"/>
  <c r="AC131" i="5"/>
  <c r="AD131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K534" i="5"/>
  <c r="L534" i="5"/>
  <c r="M534" i="5"/>
  <c r="N534" i="5"/>
  <c r="O534" i="5"/>
  <c r="H479" i="5"/>
  <c r="I479" i="5"/>
  <c r="J479" i="5"/>
  <c r="K479" i="5"/>
  <c r="L479" i="5"/>
  <c r="K430" i="5"/>
  <c r="L430" i="5"/>
  <c r="M430" i="5"/>
  <c r="N430" i="5"/>
  <c r="O430" i="5"/>
  <c r="H375" i="5"/>
  <c r="I375" i="5"/>
  <c r="J375" i="5"/>
  <c r="K375" i="5"/>
  <c r="L375" i="5"/>
  <c r="K326" i="5"/>
  <c r="L326" i="5"/>
  <c r="M326" i="5"/>
  <c r="N326" i="5"/>
  <c r="O326" i="5"/>
  <c r="P326" i="5"/>
  <c r="Q326" i="5"/>
  <c r="R326" i="5"/>
  <c r="S326" i="5"/>
  <c r="T326" i="5"/>
  <c r="H271" i="5"/>
  <c r="I271" i="5"/>
  <c r="J271" i="5"/>
  <c r="K271" i="5"/>
  <c r="L271" i="5"/>
  <c r="M271" i="5"/>
  <c r="N271" i="5"/>
  <c r="O271" i="5"/>
  <c r="P271" i="5"/>
  <c r="Q271" i="5"/>
  <c r="R271" i="5"/>
  <c r="S271" i="5"/>
  <c r="T271" i="5"/>
  <c r="U271" i="5"/>
  <c r="V271" i="5"/>
  <c r="W271" i="5"/>
  <c r="X271" i="5"/>
  <c r="Y271" i="5"/>
  <c r="Z271" i="5"/>
  <c r="AA271" i="5"/>
  <c r="K222" i="5"/>
  <c r="L222" i="5"/>
  <c r="M222" i="5"/>
  <c r="N222" i="5"/>
  <c r="O222" i="5"/>
  <c r="P222" i="5"/>
  <c r="Q222" i="5"/>
  <c r="R222" i="5"/>
  <c r="S222" i="5"/>
  <c r="T222" i="5"/>
  <c r="U222" i="5"/>
  <c r="V222" i="5"/>
  <c r="W222" i="5"/>
  <c r="X222" i="5"/>
  <c r="Y222" i="5"/>
  <c r="Z222" i="5"/>
  <c r="AA222" i="5"/>
  <c r="AB222" i="5"/>
  <c r="AC222" i="5"/>
  <c r="AD222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T543" i="5"/>
  <c r="U543" i="5"/>
  <c r="V543" i="5"/>
  <c r="W543" i="5"/>
  <c r="X543" i="5"/>
  <c r="W494" i="5"/>
  <c r="X494" i="5"/>
  <c r="Y494" i="5"/>
  <c r="Z494" i="5"/>
  <c r="AA494" i="5"/>
  <c r="T439" i="5"/>
  <c r="U439" i="5"/>
  <c r="V439" i="5"/>
  <c r="W439" i="5"/>
  <c r="X439" i="5"/>
  <c r="W390" i="5"/>
  <c r="X390" i="5"/>
  <c r="Y390" i="5"/>
  <c r="Z390" i="5"/>
  <c r="AA390" i="5"/>
  <c r="T335" i="5"/>
  <c r="U335" i="5"/>
  <c r="V335" i="5"/>
  <c r="W335" i="5"/>
  <c r="X335" i="5"/>
  <c r="Y335" i="5"/>
  <c r="Z335" i="5"/>
  <c r="AA335" i="5"/>
  <c r="AB335" i="5"/>
  <c r="AC335" i="5"/>
  <c r="W286" i="5"/>
  <c r="X286" i="5"/>
  <c r="Y286" i="5"/>
  <c r="Z286" i="5"/>
  <c r="AA286" i="5"/>
  <c r="AB286" i="5"/>
  <c r="AC286" i="5"/>
  <c r="AD286" i="5"/>
  <c r="T231" i="5"/>
  <c r="U231" i="5"/>
  <c r="V231" i="5"/>
  <c r="W231" i="5"/>
  <c r="X231" i="5"/>
  <c r="Y231" i="5"/>
  <c r="Z231" i="5"/>
  <c r="AA231" i="5"/>
  <c r="AB231" i="5"/>
  <c r="AC231" i="5"/>
  <c r="AD231" i="5"/>
  <c r="W182" i="5"/>
  <c r="X182" i="5"/>
  <c r="Y182" i="5"/>
  <c r="Z182" i="5"/>
  <c r="AA182" i="5"/>
  <c r="AB182" i="5"/>
  <c r="AC182" i="5"/>
  <c r="AD182" i="5"/>
  <c r="T127" i="5"/>
  <c r="U127" i="5"/>
  <c r="V127" i="5"/>
  <c r="W127" i="5"/>
  <c r="X127" i="5"/>
  <c r="Y127" i="5"/>
  <c r="Z127" i="5"/>
  <c r="AA127" i="5"/>
  <c r="AB127" i="5"/>
  <c r="AC127" i="5"/>
  <c r="AD127" i="5"/>
  <c r="W78" i="5"/>
  <c r="X78" i="5"/>
  <c r="Y78" i="5"/>
  <c r="Z78" i="5"/>
  <c r="AA78" i="5"/>
  <c r="AB78" i="5"/>
  <c r="AC78" i="5"/>
  <c r="AD78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I480" i="5"/>
  <c r="J480" i="5"/>
  <c r="K480" i="5"/>
  <c r="L480" i="5"/>
  <c r="M480" i="5"/>
  <c r="L431" i="5"/>
  <c r="M431" i="5"/>
  <c r="N431" i="5"/>
  <c r="O431" i="5"/>
  <c r="P431" i="5"/>
  <c r="O278" i="5"/>
  <c r="P278" i="5"/>
  <c r="Q278" i="5"/>
  <c r="R278" i="5"/>
  <c r="S278" i="5"/>
  <c r="T278" i="5"/>
  <c r="U278" i="5"/>
  <c r="V278" i="5"/>
  <c r="W278" i="5"/>
  <c r="X278" i="5"/>
  <c r="Y278" i="5"/>
  <c r="Z278" i="5"/>
  <c r="AA278" i="5"/>
  <c r="AB278" i="5"/>
  <c r="AC278" i="5"/>
  <c r="AD278" i="5"/>
  <c r="R229" i="5"/>
  <c r="S229" i="5"/>
  <c r="T229" i="5"/>
  <c r="U229" i="5"/>
  <c r="V229" i="5"/>
  <c r="W229" i="5"/>
  <c r="X229" i="5"/>
  <c r="Y229" i="5"/>
  <c r="Z229" i="5"/>
  <c r="AA229" i="5"/>
  <c r="AB229" i="5"/>
  <c r="AC229" i="5"/>
  <c r="AD229" i="5"/>
  <c r="V545" i="5"/>
  <c r="W545" i="5"/>
  <c r="X545" i="5"/>
  <c r="Y545" i="5"/>
  <c r="Z545" i="5"/>
  <c r="Y496" i="5"/>
  <c r="Z496" i="5"/>
  <c r="AA496" i="5"/>
  <c r="AB496" i="5"/>
  <c r="AC496" i="5"/>
  <c r="AC497" i="5" s="1"/>
  <c r="AC466" i="5" s="1"/>
  <c r="G478" i="5"/>
  <c r="G497" i="5" s="1"/>
  <c r="G466" i="5" s="1"/>
  <c r="G467" i="5" s="1"/>
  <c r="H463" i="5" s="1"/>
  <c r="H478" i="5"/>
  <c r="I478" i="5"/>
  <c r="J478" i="5"/>
  <c r="K478" i="5"/>
  <c r="J429" i="5"/>
  <c r="K429" i="5"/>
  <c r="L429" i="5"/>
  <c r="M429" i="5"/>
  <c r="N429" i="5"/>
  <c r="M380" i="5"/>
  <c r="N380" i="5"/>
  <c r="O380" i="5"/>
  <c r="P380" i="5"/>
  <c r="Q380" i="5"/>
  <c r="P331" i="5"/>
  <c r="Q331" i="5"/>
  <c r="R331" i="5"/>
  <c r="S331" i="5"/>
  <c r="T331" i="5"/>
  <c r="U331" i="5"/>
  <c r="V331" i="5"/>
  <c r="W331" i="5"/>
  <c r="X331" i="5"/>
  <c r="Y331" i="5"/>
  <c r="S282" i="5"/>
  <c r="T282" i="5"/>
  <c r="U282" i="5"/>
  <c r="V282" i="5"/>
  <c r="W282" i="5"/>
  <c r="X282" i="5"/>
  <c r="Y282" i="5"/>
  <c r="Z282" i="5"/>
  <c r="AA282" i="5"/>
  <c r="AB282" i="5"/>
  <c r="AC282" i="5"/>
  <c r="AD282" i="5"/>
  <c r="V233" i="5"/>
  <c r="W233" i="5"/>
  <c r="X233" i="5"/>
  <c r="Y233" i="5"/>
  <c r="Z233" i="5"/>
  <c r="AA233" i="5"/>
  <c r="AB233" i="5"/>
  <c r="AC233" i="5"/>
  <c r="AD233" i="5"/>
  <c r="Y184" i="5"/>
  <c r="Z184" i="5"/>
  <c r="AA184" i="5"/>
  <c r="AB184" i="5"/>
  <c r="AC184" i="5"/>
  <c r="AD184" i="5"/>
  <c r="G166" i="5"/>
  <c r="G185" i="5" s="1"/>
  <c r="G154" i="5" s="1"/>
  <c r="G155" i="5" s="1"/>
  <c r="H151" i="5" s="1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O538" i="5"/>
  <c r="P538" i="5"/>
  <c r="Q538" i="5"/>
  <c r="R538" i="5"/>
  <c r="S538" i="5"/>
  <c r="R489" i="5"/>
  <c r="S489" i="5"/>
  <c r="T489" i="5"/>
  <c r="U489" i="5"/>
  <c r="V489" i="5"/>
  <c r="O434" i="5"/>
  <c r="P434" i="5"/>
  <c r="Q434" i="5"/>
  <c r="R434" i="5"/>
  <c r="S434" i="5"/>
  <c r="R385" i="5"/>
  <c r="S385" i="5"/>
  <c r="T385" i="5"/>
  <c r="U385" i="5"/>
  <c r="V385" i="5"/>
  <c r="O330" i="5"/>
  <c r="P330" i="5"/>
  <c r="Q330" i="5"/>
  <c r="R330" i="5"/>
  <c r="S330" i="5"/>
  <c r="T330" i="5"/>
  <c r="U330" i="5"/>
  <c r="V330" i="5"/>
  <c r="W330" i="5"/>
  <c r="X330" i="5"/>
  <c r="R281" i="5"/>
  <c r="S281" i="5"/>
  <c r="T281" i="5"/>
  <c r="U281" i="5"/>
  <c r="V281" i="5"/>
  <c r="W281" i="5"/>
  <c r="X281" i="5"/>
  <c r="Y281" i="5"/>
  <c r="Z281" i="5"/>
  <c r="AA281" i="5"/>
  <c r="AB281" i="5"/>
  <c r="AC281" i="5"/>
  <c r="AD281" i="5"/>
  <c r="O226" i="5"/>
  <c r="P226" i="5"/>
  <c r="Q226" i="5"/>
  <c r="R226" i="5"/>
  <c r="S226" i="5"/>
  <c r="T226" i="5"/>
  <c r="U226" i="5"/>
  <c r="V226" i="5"/>
  <c r="W226" i="5"/>
  <c r="X226" i="5"/>
  <c r="Y226" i="5"/>
  <c r="Z226" i="5"/>
  <c r="AA226" i="5"/>
  <c r="AB226" i="5"/>
  <c r="AC226" i="5"/>
  <c r="AD226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X79" i="5"/>
  <c r="Y79" i="5"/>
  <c r="Z79" i="5"/>
  <c r="AA79" i="5"/>
  <c r="AB79" i="5"/>
  <c r="AC79" i="5"/>
  <c r="AD79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M536" i="5"/>
  <c r="N536" i="5"/>
  <c r="O536" i="5"/>
  <c r="P536" i="5"/>
  <c r="Q536" i="5"/>
  <c r="P487" i="5"/>
  <c r="Q487" i="5"/>
  <c r="R487" i="5"/>
  <c r="S487" i="5"/>
  <c r="T487" i="5"/>
  <c r="S438" i="5"/>
  <c r="T438" i="5"/>
  <c r="U438" i="5"/>
  <c r="V438" i="5"/>
  <c r="W438" i="5"/>
  <c r="V389" i="5"/>
  <c r="W389" i="5"/>
  <c r="X389" i="5"/>
  <c r="Y389" i="5"/>
  <c r="Z389" i="5"/>
  <c r="Y340" i="5"/>
  <c r="Z340" i="5"/>
  <c r="AA340" i="5"/>
  <c r="AB340" i="5"/>
  <c r="AC340" i="5"/>
  <c r="AD340" i="5"/>
  <c r="G322" i="5"/>
  <c r="G341" i="5" s="1"/>
  <c r="G310" i="5" s="1"/>
  <c r="G311" i="5" s="1"/>
  <c r="H307" i="5" s="1"/>
  <c r="H322" i="5"/>
  <c r="I322" i="5"/>
  <c r="J322" i="5"/>
  <c r="K322" i="5"/>
  <c r="L322" i="5"/>
  <c r="M322" i="5"/>
  <c r="N322" i="5"/>
  <c r="O322" i="5"/>
  <c r="P322" i="5"/>
  <c r="J273" i="5"/>
  <c r="K273" i="5"/>
  <c r="L273" i="5"/>
  <c r="M273" i="5"/>
  <c r="N273" i="5"/>
  <c r="O273" i="5"/>
  <c r="P273" i="5"/>
  <c r="Q273" i="5"/>
  <c r="R273" i="5"/>
  <c r="S273" i="5"/>
  <c r="T273" i="5"/>
  <c r="U273" i="5"/>
  <c r="V273" i="5"/>
  <c r="W273" i="5"/>
  <c r="X273" i="5"/>
  <c r="Y273" i="5"/>
  <c r="Z273" i="5"/>
  <c r="AA273" i="5"/>
  <c r="AB273" i="5"/>
  <c r="AC273" i="5"/>
  <c r="M224" i="5"/>
  <c r="N224" i="5"/>
  <c r="O224" i="5"/>
  <c r="P224" i="5"/>
  <c r="Q224" i="5"/>
  <c r="R224" i="5"/>
  <c r="S224" i="5"/>
  <c r="T224" i="5"/>
  <c r="U224" i="5"/>
  <c r="V224" i="5"/>
  <c r="W224" i="5"/>
  <c r="X224" i="5"/>
  <c r="Y224" i="5"/>
  <c r="Z224" i="5"/>
  <c r="AA224" i="5"/>
  <c r="AB224" i="5"/>
  <c r="AC224" i="5"/>
  <c r="AD224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X547" i="5"/>
  <c r="Y547" i="5"/>
  <c r="Z547" i="5"/>
  <c r="AA547" i="5"/>
  <c r="AB547" i="5"/>
  <c r="I376" i="5"/>
  <c r="J376" i="5"/>
  <c r="K376" i="5"/>
  <c r="L376" i="5"/>
  <c r="M376" i="5"/>
  <c r="L327" i="5"/>
  <c r="M327" i="5"/>
  <c r="N327" i="5"/>
  <c r="O327" i="5"/>
  <c r="P327" i="5"/>
  <c r="Q327" i="5"/>
  <c r="R327" i="5"/>
  <c r="S327" i="5"/>
  <c r="T327" i="5"/>
  <c r="U327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W546" i="5"/>
  <c r="X546" i="5"/>
  <c r="Y546" i="5"/>
  <c r="Z546" i="5"/>
  <c r="AA546" i="5"/>
  <c r="T491" i="5"/>
  <c r="U491" i="5"/>
  <c r="V491" i="5"/>
  <c r="W491" i="5"/>
  <c r="X491" i="5"/>
  <c r="W442" i="5"/>
  <c r="X442" i="5"/>
  <c r="Y442" i="5"/>
  <c r="Z442" i="5"/>
  <c r="AA442" i="5"/>
  <c r="T387" i="5"/>
  <c r="U387" i="5"/>
  <c r="V387" i="5"/>
  <c r="W387" i="5"/>
  <c r="X387" i="5"/>
  <c r="W338" i="5"/>
  <c r="X338" i="5"/>
  <c r="Y338" i="5"/>
  <c r="Z338" i="5"/>
  <c r="AA338" i="5"/>
  <c r="AB338" i="5"/>
  <c r="AC338" i="5"/>
  <c r="AD338" i="5"/>
  <c r="T283" i="5"/>
  <c r="U283" i="5"/>
  <c r="V283" i="5"/>
  <c r="W283" i="5"/>
  <c r="X283" i="5"/>
  <c r="Y283" i="5"/>
  <c r="Z283" i="5"/>
  <c r="AA283" i="5"/>
  <c r="AB283" i="5"/>
  <c r="AC283" i="5"/>
  <c r="AD283" i="5"/>
  <c r="W234" i="5"/>
  <c r="X234" i="5"/>
  <c r="Y234" i="5"/>
  <c r="Z234" i="5"/>
  <c r="AA234" i="5"/>
  <c r="AB234" i="5"/>
  <c r="AC234" i="5"/>
  <c r="AD234" i="5"/>
  <c r="T179" i="5"/>
  <c r="U179" i="5"/>
  <c r="V179" i="5"/>
  <c r="W179" i="5"/>
  <c r="X179" i="5"/>
  <c r="Y179" i="5"/>
  <c r="Z179" i="5"/>
  <c r="AA179" i="5"/>
  <c r="AB179" i="5"/>
  <c r="AC179" i="5"/>
  <c r="AD179" i="5"/>
  <c r="T75" i="5"/>
  <c r="U75" i="5"/>
  <c r="V75" i="5"/>
  <c r="W75" i="5"/>
  <c r="X75" i="5"/>
  <c r="Y75" i="5"/>
  <c r="Z75" i="5"/>
  <c r="AA75" i="5"/>
  <c r="AB75" i="5"/>
  <c r="AC75" i="5"/>
  <c r="AD75" i="5"/>
  <c r="N537" i="5"/>
  <c r="O537" i="5"/>
  <c r="P537" i="5"/>
  <c r="Q537" i="5"/>
  <c r="R537" i="5"/>
  <c r="Q488" i="5"/>
  <c r="R488" i="5"/>
  <c r="S488" i="5"/>
  <c r="T488" i="5"/>
  <c r="U488" i="5"/>
  <c r="N433" i="5"/>
  <c r="O433" i="5"/>
  <c r="P433" i="5"/>
  <c r="Q433" i="5"/>
  <c r="R433" i="5"/>
  <c r="Q384" i="5"/>
  <c r="R384" i="5"/>
  <c r="S384" i="5"/>
  <c r="T384" i="5"/>
  <c r="U384" i="5"/>
  <c r="N329" i="5"/>
  <c r="O329" i="5"/>
  <c r="P329" i="5"/>
  <c r="Q329" i="5"/>
  <c r="R329" i="5"/>
  <c r="S329" i="5"/>
  <c r="T329" i="5"/>
  <c r="U329" i="5"/>
  <c r="V329" i="5"/>
  <c r="W329" i="5"/>
  <c r="Q280" i="5"/>
  <c r="R280" i="5"/>
  <c r="S280" i="5"/>
  <c r="T280" i="5"/>
  <c r="U280" i="5"/>
  <c r="V280" i="5"/>
  <c r="W280" i="5"/>
  <c r="X280" i="5"/>
  <c r="Y280" i="5"/>
  <c r="Z280" i="5"/>
  <c r="AA280" i="5"/>
  <c r="AB280" i="5"/>
  <c r="AC280" i="5"/>
  <c r="AD280" i="5"/>
  <c r="N225" i="5"/>
  <c r="O225" i="5"/>
  <c r="P225" i="5"/>
  <c r="Q225" i="5"/>
  <c r="R225" i="5"/>
  <c r="S225" i="5"/>
  <c r="T225" i="5"/>
  <c r="U225" i="5"/>
  <c r="V225" i="5"/>
  <c r="W225" i="5"/>
  <c r="X225" i="5"/>
  <c r="Y225" i="5"/>
  <c r="Z225" i="5"/>
  <c r="AA225" i="5"/>
  <c r="AB225" i="5"/>
  <c r="AC225" i="5"/>
  <c r="AD225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U492" i="5"/>
  <c r="V492" i="5"/>
  <c r="W492" i="5"/>
  <c r="X492" i="5"/>
  <c r="Y492" i="5"/>
  <c r="X443" i="5"/>
  <c r="Y443" i="5"/>
  <c r="Z443" i="5"/>
  <c r="AA443" i="5"/>
  <c r="AB443" i="5"/>
  <c r="I272" i="5"/>
  <c r="J272" i="5"/>
  <c r="K272" i="5"/>
  <c r="L272" i="5"/>
  <c r="M272" i="5"/>
  <c r="N272" i="5"/>
  <c r="O272" i="5"/>
  <c r="P272" i="5"/>
  <c r="Q272" i="5"/>
  <c r="R272" i="5"/>
  <c r="S272" i="5"/>
  <c r="T272" i="5"/>
  <c r="U272" i="5"/>
  <c r="V272" i="5"/>
  <c r="W272" i="5"/>
  <c r="X272" i="5"/>
  <c r="Y272" i="5"/>
  <c r="Z272" i="5"/>
  <c r="AA272" i="5"/>
  <c r="AB272" i="5"/>
  <c r="L223" i="5"/>
  <c r="M223" i="5"/>
  <c r="N223" i="5"/>
  <c r="O223" i="5"/>
  <c r="P223" i="5"/>
  <c r="Q223" i="5"/>
  <c r="R223" i="5"/>
  <c r="S223" i="5"/>
  <c r="T223" i="5"/>
  <c r="U223" i="5"/>
  <c r="V223" i="5"/>
  <c r="W223" i="5"/>
  <c r="X223" i="5"/>
  <c r="Y223" i="5"/>
  <c r="Z223" i="5"/>
  <c r="AA223" i="5"/>
  <c r="AB223" i="5"/>
  <c r="AC223" i="5"/>
  <c r="AD22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P539" i="5"/>
  <c r="Q539" i="5"/>
  <c r="R539" i="5"/>
  <c r="S539" i="5"/>
  <c r="T539" i="5"/>
  <c r="S490" i="5"/>
  <c r="T490" i="5"/>
  <c r="U490" i="5"/>
  <c r="V490" i="5"/>
  <c r="W490" i="5"/>
  <c r="V441" i="5"/>
  <c r="W441" i="5"/>
  <c r="X441" i="5"/>
  <c r="Y441" i="5"/>
  <c r="Z441" i="5"/>
  <c r="Y392" i="5"/>
  <c r="Z392" i="5"/>
  <c r="AA392" i="5"/>
  <c r="AB392" i="5"/>
  <c r="AC392" i="5"/>
  <c r="AC393" i="5" s="1"/>
  <c r="AC362" i="5" s="1"/>
  <c r="G374" i="5"/>
  <c r="G393" i="5" s="1"/>
  <c r="G362" i="5" s="1"/>
  <c r="G363" i="5" s="1"/>
  <c r="H359" i="5" s="1"/>
  <c r="H374" i="5"/>
  <c r="I374" i="5"/>
  <c r="J374" i="5"/>
  <c r="K374" i="5"/>
  <c r="J325" i="5"/>
  <c r="K325" i="5"/>
  <c r="L325" i="5"/>
  <c r="M325" i="5"/>
  <c r="N325" i="5"/>
  <c r="O325" i="5"/>
  <c r="P325" i="5"/>
  <c r="Q325" i="5"/>
  <c r="R325" i="5"/>
  <c r="S325" i="5"/>
  <c r="M276" i="5"/>
  <c r="N276" i="5"/>
  <c r="O276" i="5"/>
  <c r="P276" i="5"/>
  <c r="Q276" i="5"/>
  <c r="R276" i="5"/>
  <c r="S276" i="5"/>
  <c r="T276" i="5"/>
  <c r="U276" i="5"/>
  <c r="V276" i="5"/>
  <c r="W276" i="5"/>
  <c r="X276" i="5"/>
  <c r="Y276" i="5"/>
  <c r="Z276" i="5"/>
  <c r="AA276" i="5"/>
  <c r="AB276" i="5"/>
  <c r="AC276" i="5"/>
  <c r="AD276" i="5"/>
  <c r="P227" i="5"/>
  <c r="Q227" i="5"/>
  <c r="R227" i="5"/>
  <c r="S227" i="5"/>
  <c r="T227" i="5"/>
  <c r="U227" i="5"/>
  <c r="V227" i="5"/>
  <c r="W227" i="5"/>
  <c r="X227" i="5"/>
  <c r="Y227" i="5"/>
  <c r="Z227" i="5"/>
  <c r="AA227" i="5"/>
  <c r="AB227" i="5"/>
  <c r="AC227" i="5"/>
  <c r="AD227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V129" i="5"/>
  <c r="W129" i="5"/>
  <c r="X129" i="5"/>
  <c r="Y129" i="5"/>
  <c r="Z129" i="5"/>
  <c r="AA129" i="5"/>
  <c r="AB129" i="5"/>
  <c r="AC129" i="5"/>
  <c r="AD129" i="5"/>
  <c r="Y80" i="5"/>
  <c r="Z80" i="5"/>
  <c r="AA80" i="5"/>
  <c r="AB80" i="5"/>
  <c r="AC80" i="5"/>
  <c r="AD80" i="5"/>
  <c r="G62" i="5"/>
  <c r="G81" i="5" s="1"/>
  <c r="G50" i="5" s="1"/>
  <c r="G51" i="5" s="1"/>
  <c r="H47" i="5" s="1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I532" i="5"/>
  <c r="J532" i="5"/>
  <c r="K532" i="5"/>
  <c r="L532" i="5"/>
  <c r="M532" i="5"/>
  <c r="L483" i="5"/>
  <c r="M483" i="5"/>
  <c r="N483" i="5"/>
  <c r="O483" i="5"/>
  <c r="P483" i="5"/>
  <c r="I428" i="5"/>
  <c r="J428" i="5"/>
  <c r="K428" i="5"/>
  <c r="L428" i="5"/>
  <c r="M428" i="5"/>
  <c r="L379" i="5"/>
  <c r="M379" i="5"/>
  <c r="N379" i="5"/>
  <c r="O379" i="5"/>
  <c r="P379" i="5"/>
  <c r="I324" i="5"/>
  <c r="J324" i="5"/>
  <c r="K324" i="5"/>
  <c r="L324" i="5"/>
  <c r="M324" i="5"/>
  <c r="N324" i="5"/>
  <c r="O324" i="5"/>
  <c r="P324" i="5"/>
  <c r="Q324" i="5"/>
  <c r="R324" i="5"/>
  <c r="L275" i="5"/>
  <c r="M275" i="5"/>
  <c r="N275" i="5"/>
  <c r="O275" i="5"/>
  <c r="P275" i="5"/>
  <c r="Q275" i="5"/>
  <c r="R275" i="5"/>
  <c r="S275" i="5"/>
  <c r="T275" i="5"/>
  <c r="U275" i="5"/>
  <c r="V275" i="5"/>
  <c r="W275" i="5"/>
  <c r="X275" i="5"/>
  <c r="Y275" i="5"/>
  <c r="Z275" i="5"/>
  <c r="AA275" i="5"/>
  <c r="AB275" i="5"/>
  <c r="AC275" i="5"/>
  <c r="AD275" i="5"/>
  <c r="I220" i="5"/>
  <c r="J220" i="5"/>
  <c r="K220" i="5"/>
  <c r="L220" i="5"/>
  <c r="M220" i="5"/>
  <c r="N220" i="5"/>
  <c r="O220" i="5"/>
  <c r="P220" i="5"/>
  <c r="Q220" i="5"/>
  <c r="R220" i="5"/>
  <c r="S220" i="5"/>
  <c r="T220" i="5"/>
  <c r="U220" i="5"/>
  <c r="V220" i="5"/>
  <c r="W220" i="5"/>
  <c r="X220" i="5"/>
  <c r="Y220" i="5"/>
  <c r="Z220" i="5"/>
  <c r="AA220" i="5"/>
  <c r="AB220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Y548" i="5"/>
  <c r="Z548" i="5"/>
  <c r="AA548" i="5"/>
  <c r="AB548" i="5"/>
  <c r="AC548" i="5"/>
  <c r="AC549" i="5" s="1"/>
  <c r="AC518" i="5" s="1"/>
  <c r="G530" i="5"/>
  <c r="G549" i="5" s="1"/>
  <c r="G518" i="5" s="1"/>
  <c r="G519" i="5" s="1"/>
  <c r="H515" i="5" s="1"/>
  <c r="H530" i="5"/>
  <c r="I530" i="5"/>
  <c r="J530" i="5"/>
  <c r="K530" i="5"/>
  <c r="J481" i="5"/>
  <c r="K481" i="5"/>
  <c r="L481" i="5"/>
  <c r="M481" i="5"/>
  <c r="N481" i="5"/>
  <c r="M432" i="5"/>
  <c r="N432" i="5"/>
  <c r="O432" i="5"/>
  <c r="P432" i="5"/>
  <c r="Q432" i="5"/>
  <c r="P383" i="5"/>
  <c r="Q383" i="5"/>
  <c r="R383" i="5"/>
  <c r="S383" i="5"/>
  <c r="T383" i="5"/>
  <c r="S334" i="5"/>
  <c r="T334" i="5"/>
  <c r="U334" i="5"/>
  <c r="V334" i="5"/>
  <c r="W334" i="5"/>
  <c r="X334" i="5"/>
  <c r="Y334" i="5"/>
  <c r="Z334" i="5"/>
  <c r="AA334" i="5"/>
  <c r="AB334" i="5"/>
  <c r="V285" i="5"/>
  <c r="W285" i="5"/>
  <c r="X285" i="5"/>
  <c r="Y285" i="5"/>
  <c r="Z285" i="5"/>
  <c r="AA285" i="5"/>
  <c r="AB285" i="5"/>
  <c r="AC285" i="5"/>
  <c r="AD285" i="5"/>
  <c r="Y236" i="5"/>
  <c r="Z236" i="5"/>
  <c r="AA236" i="5"/>
  <c r="AB236" i="5"/>
  <c r="AC236" i="5"/>
  <c r="AD236" i="5"/>
  <c r="G218" i="5"/>
  <c r="G237" i="5" s="1"/>
  <c r="G206" i="5" s="1"/>
  <c r="G207" i="5" s="1"/>
  <c r="H203" i="5" s="1"/>
  <c r="H218" i="5"/>
  <c r="I218" i="5"/>
  <c r="J218" i="5"/>
  <c r="K218" i="5"/>
  <c r="L218" i="5"/>
  <c r="M218" i="5"/>
  <c r="N218" i="5"/>
  <c r="O218" i="5"/>
  <c r="P218" i="5"/>
  <c r="Q218" i="5"/>
  <c r="R218" i="5"/>
  <c r="S218" i="5"/>
  <c r="T218" i="5"/>
  <c r="U218" i="5"/>
  <c r="V218" i="5"/>
  <c r="W218" i="5"/>
  <c r="X218" i="5"/>
  <c r="Y218" i="5"/>
  <c r="Z218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R541" i="5"/>
  <c r="S541" i="5"/>
  <c r="T541" i="5"/>
  <c r="U541" i="5"/>
  <c r="V541" i="5"/>
  <c r="U388" i="5"/>
  <c r="V388" i="5"/>
  <c r="W388" i="5"/>
  <c r="X388" i="5"/>
  <c r="Y388" i="5"/>
  <c r="X339" i="5"/>
  <c r="Y339" i="5"/>
  <c r="Z339" i="5"/>
  <c r="AA339" i="5"/>
  <c r="AB339" i="5"/>
  <c r="AC339" i="5"/>
  <c r="AD339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Q540" i="5"/>
  <c r="R540" i="5"/>
  <c r="S540" i="5"/>
  <c r="T540" i="5"/>
  <c r="U540" i="5"/>
  <c r="N485" i="5"/>
  <c r="O485" i="5"/>
  <c r="P485" i="5"/>
  <c r="Q485" i="5"/>
  <c r="R485" i="5"/>
  <c r="Q436" i="5"/>
  <c r="R436" i="5"/>
  <c r="S436" i="5"/>
  <c r="T436" i="5"/>
  <c r="U436" i="5"/>
  <c r="N381" i="5"/>
  <c r="O381" i="5"/>
  <c r="P381" i="5"/>
  <c r="Q381" i="5"/>
  <c r="R381" i="5"/>
  <c r="Q332" i="5"/>
  <c r="R332" i="5"/>
  <c r="S332" i="5"/>
  <c r="T332" i="5"/>
  <c r="U332" i="5"/>
  <c r="V332" i="5"/>
  <c r="W332" i="5"/>
  <c r="X332" i="5"/>
  <c r="Y332" i="5"/>
  <c r="Z332" i="5"/>
  <c r="N277" i="5"/>
  <c r="O277" i="5"/>
  <c r="P277" i="5"/>
  <c r="Q277" i="5"/>
  <c r="R277" i="5"/>
  <c r="S277" i="5"/>
  <c r="T277" i="5"/>
  <c r="U277" i="5"/>
  <c r="V277" i="5"/>
  <c r="W277" i="5"/>
  <c r="X277" i="5"/>
  <c r="Y277" i="5"/>
  <c r="Z277" i="5"/>
  <c r="AA277" i="5"/>
  <c r="AB277" i="5"/>
  <c r="AC277" i="5"/>
  <c r="AD277" i="5"/>
  <c r="Q228" i="5"/>
  <c r="R228" i="5"/>
  <c r="S228" i="5"/>
  <c r="T228" i="5"/>
  <c r="U228" i="5"/>
  <c r="V228" i="5"/>
  <c r="W228" i="5"/>
  <c r="X228" i="5"/>
  <c r="Y228" i="5"/>
  <c r="Z228" i="5"/>
  <c r="AA228" i="5"/>
  <c r="AB228" i="5"/>
  <c r="AC228" i="5"/>
  <c r="AD228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G506" i="5"/>
  <c r="G509" i="5" s="1"/>
  <c r="F522" i="5"/>
  <c r="F106" i="5"/>
  <c r="G90" i="5"/>
  <c r="G93" i="5" s="1"/>
  <c r="G454" i="5"/>
  <c r="G457" i="5" s="1"/>
  <c r="F470" i="5"/>
  <c r="F158" i="5"/>
  <c r="G142" i="5"/>
  <c r="G145" i="5" s="1"/>
  <c r="G146" i="5" s="1"/>
  <c r="G298" i="5"/>
  <c r="G301" i="5" s="1"/>
  <c r="F314" i="5"/>
  <c r="F262" i="5"/>
  <c r="G246" i="5"/>
  <c r="G249" i="5" s="1"/>
  <c r="F199" i="5"/>
  <c r="F193" i="5"/>
  <c r="G193" i="5" s="1"/>
  <c r="H193" i="5" s="1"/>
  <c r="I193" i="5" s="1"/>
  <c r="J193" i="5" s="1"/>
  <c r="K193" i="5" s="1"/>
  <c r="L193" i="5" s="1"/>
  <c r="M193" i="5" s="1"/>
  <c r="N193" i="5" s="1"/>
  <c r="O193" i="5" s="1"/>
  <c r="P193" i="5" s="1"/>
  <c r="Q193" i="5" s="1"/>
  <c r="R193" i="5" s="1"/>
  <c r="S193" i="5" s="1"/>
  <c r="T193" i="5" s="1"/>
  <c r="U193" i="5" s="1"/>
  <c r="V193" i="5" s="1"/>
  <c r="W193" i="5" s="1"/>
  <c r="X193" i="5" s="1"/>
  <c r="Y193" i="5" s="1"/>
  <c r="Z193" i="5" s="1"/>
  <c r="AA193" i="5" s="1"/>
  <c r="AB193" i="5" s="1"/>
  <c r="AC193" i="5" s="1"/>
  <c r="AD193" i="5" s="1"/>
  <c r="F418" i="5"/>
  <c r="G402" i="5"/>
  <c r="G405" i="5" s="1"/>
  <c r="H401" i="5"/>
  <c r="I401" i="5" s="1"/>
  <c r="G350" i="5"/>
  <c r="G353" i="5" s="1"/>
  <c r="G354" i="5" s="1"/>
  <c r="F366" i="5"/>
  <c r="F54" i="5"/>
  <c r="G38" i="5"/>
  <c r="G41" i="5" s="1"/>
  <c r="W28" i="1"/>
  <c r="W27" i="1"/>
  <c r="W28" i="5" s="1"/>
  <c r="K28" i="1"/>
  <c r="K27" i="1"/>
  <c r="K28" i="5" s="1"/>
  <c r="AA28" i="1"/>
  <c r="AA27" i="1"/>
  <c r="AA28" i="5" s="1"/>
  <c r="H27" i="1"/>
  <c r="H28" i="5" s="1"/>
  <c r="H28" i="1"/>
  <c r="L27" i="1"/>
  <c r="L28" i="5" s="1"/>
  <c r="L28" i="1"/>
  <c r="P27" i="1"/>
  <c r="P28" i="5" s="1"/>
  <c r="P28" i="1"/>
  <c r="T27" i="1"/>
  <c r="T28" i="5" s="1"/>
  <c r="T28" i="1"/>
  <c r="X27" i="1"/>
  <c r="X28" i="5" s="1"/>
  <c r="X28" i="1"/>
  <c r="AB27" i="1"/>
  <c r="AB28" i="5" s="1"/>
  <c r="AB28" i="1"/>
  <c r="O28" i="1"/>
  <c r="O27" i="1"/>
  <c r="O28" i="5" s="1"/>
  <c r="I27" i="1"/>
  <c r="I28" i="5" s="1"/>
  <c r="I28" i="1"/>
  <c r="Y27" i="1"/>
  <c r="Y28" i="5" s="1"/>
  <c r="Y28" i="1"/>
  <c r="G28" i="1"/>
  <c r="G27" i="1"/>
  <c r="G28" i="5" s="1"/>
  <c r="S28" i="1"/>
  <c r="S27" i="1"/>
  <c r="S28" i="5" s="1"/>
  <c r="M27" i="1"/>
  <c r="M28" i="5" s="1"/>
  <c r="M28" i="1"/>
  <c r="Q27" i="1"/>
  <c r="Q28" i="5" s="1"/>
  <c r="Q28" i="1"/>
  <c r="U27" i="1"/>
  <c r="U28" i="5" s="1"/>
  <c r="U28" i="1"/>
  <c r="AC27" i="1"/>
  <c r="AC28" i="5" s="1"/>
  <c r="AC28" i="1"/>
  <c r="F28" i="1"/>
  <c r="F27" i="1"/>
  <c r="F28" i="5" s="1"/>
  <c r="J28" i="1"/>
  <c r="J27" i="1"/>
  <c r="J28" i="5" s="1"/>
  <c r="N28" i="1"/>
  <c r="N27" i="1"/>
  <c r="N28" i="5" s="1"/>
  <c r="R28" i="1"/>
  <c r="R27" i="1"/>
  <c r="R28" i="5" s="1"/>
  <c r="V28" i="1"/>
  <c r="V27" i="1"/>
  <c r="V28" i="5" s="1"/>
  <c r="Z28" i="1"/>
  <c r="Z27" i="1"/>
  <c r="Z28" i="5" s="1"/>
  <c r="AD28" i="1"/>
  <c r="AD27" i="1"/>
  <c r="AD28" i="5" s="1"/>
  <c r="H341" i="5" l="1"/>
  <c r="H310" i="5" s="1"/>
  <c r="H103" i="5"/>
  <c r="I99" i="5" s="1"/>
  <c r="H393" i="5"/>
  <c r="H362" i="5" s="1"/>
  <c r="H363" i="5" s="1"/>
  <c r="I359" i="5" s="1"/>
  <c r="H237" i="5"/>
  <c r="H206" i="5" s="1"/>
  <c r="H207" i="5" s="1"/>
  <c r="I203" i="5" s="1"/>
  <c r="G55" i="5"/>
  <c r="H549" i="5"/>
  <c r="H518" i="5" s="1"/>
  <c r="H519" i="5" s="1"/>
  <c r="I515" i="5" s="1"/>
  <c r="U445" i="5"/>
  <c r="U414" i="5" s="1"/>
  <c r="M133" i="5"/>
  <c r="M102" i="5" s="1"/>
  <c r="L81" i="5"/>
  <c r="L50" i="5" s="1"/>
  <c r="K393" i="5"/>
  <c r="K362" i="5" s="1"/>
  <c r="V549" i="5"/>
  <c r="V518" i="5" s="1"/>
  <c r="I133" i="5"/>
  <c r="I102" i="5" s="1"/>
  <c r="J393" i="5"/>
  <c r="J362" i="5" s="1"/>
  <c r="T393" i="5"/>
  <c r="T362" i="5" s="1"/>
  <c r="K81" i="5"/>
  <c r="K50" i="5" s="1"/>
  <c r="AB445" i="5"/>
  <c r="AB414" i="5" s="1"/>
  <c r="N237" i="5"/>
  <c r="N206" i="5" s="1"/>
  <c r="H311" i="5"/>
  <c r="I307" i="5" s="1"/>
  <c r="I549" i="5"/>
  <c r="I518" i="5" s="1"/>
  <c r="K237" i="5"/>
  <c r="K206" i="5" s="1"/>
  <c r="M549" i="5"/>
  <c r="M518" i="5" s="1"/>
  <c r="H185" i="5"/>
  <c r="H154" i="5" s="1"/>
  <c r="H155" i="5" s="1"/>
  <c r="I151" i="5" s="1"/>
  <c r="Y393" i="5"/>
  <c r="Y362" i="5" s="1"/>
  <c r="K549" i="5"/>
  <c r="K518" i="5" s="1"/>
  <c r="Z81" i="5"/>
  <c r="Z50" i="5" s="1"/>
  <c r="T81" i="5"/>
  <c r="T50" i="5" s="1"/>
  <c r="N81" i="5"/>
  <c r="N50" i="5" s="1"/>
  <c r="H81" i="5"/>
  <c r="H50" i="5" s="1"/>
  <c r="H51" i="5" s="1"/>
  <c r="I47" i="5" s="1"/>
  <c r="I393" i="5"/>
  <c r="I362" i="5" s="1"/>
  <c r="AC133" i="5"/>
  <c r="AC102" i="5" s="1"/>
  <c r="W133" i="5"/>
  <c r="W102" i="5" s="1"/>
  <c r="Q133" i="5"/>
  <c r="Q102" i="5" s="1"/>
  <c r="K133" i="5"/>
  <c r="K102" i="5" s="1"/>
  <c r="H289" i="5"/>
  <c r="H258" i="5" s="1"/>
  <c r="H259" i="5" s="1"/>
  <c r="I255" i="5" s="1"/>
  <c r="R133" i="5"/>
  <c r="R102" i="5" s="1"/>
  <c r="L133" i="5"/>
  <c r="L102" i="5" s="1"/>
  <c r="J133" i="5"/>
  <c r="J102" i="5" s="1"/>
  <c r="X497" i="5"/>
  <c r="X466" i="5" s="1"/>
  <c r="U549" i="5"/>
  <c r="U518" i="5" s="1"/>
  <c r="M237" i="5"/>
  <c r="M206" i="5" s="1"/>
  <c r="N497" i="5"/>
  <c r="N466" i="5" s="1"/>
  <c r="J549" i="5"/>
  <c r="J518" i="5" s="1"/>
  <c r="Y81" i="5"/>
  <c r="Y50" i="5" s="1"/>
  <c r="S81" i="5"/>
  <c r="S50" i="5" s="1"/>
  <c r="M81" i="5"/>
  <c r="M50" i="5" s="1"/>
  <c r="H415" i="5"/>
  <c r="I411" i="5" s="1"/>
  <c r="R497" i="5"/>
  <c r="R466" i="5" s="1"/>
  <c r="AB133" i="5"/>
  <c r="AB102" i="5" s="1"/>
  <c r="P133" i="5"/>
  <c r="P102" i="5" s="1"/>
  <c r="X237" i="5"/>
  <c r="X206" i="5" s="1"/>
  <c r="R237" i="5"/>
  <c r="R206" i="5" s="1"/>
  <c r="L237" i="5"/>
  <c r="L206" i="5" s="1"/>
  <c r="AD81" i="5"/>
  <c r="AD50" i="5" s="1"/>
  <c r="X81" i="5"/>
  <c r="X50" i="5" s="1"/>
  <c r="R81" i="5"/>
  <c r="R50" i="5" s="1"/>
  <c r="Y497" i="5"/>
  <c r="Y466" i="5" s="1"/>
  <c r="R445" i="5"/>
  <c r="R414" i="5" s="1"/>
  <c r="O133" i="5"/>
  <c r="O102" i="5" s="1"/>
  <c r="V133" i="5"/>
  <c r="V102" i="5" s="1"/>
  <c r="W237" i="5"/>
  <c r="W206" i="5" s="1"/>
  <c r="Q237" i="5"/>
  <c r="Q206" i="5" s="1"/>
  <c r="AC81" i="5"/>
  <c r="AC50" i="5" s="1"/>
  <c r="W81" i="5"/>
  <c r="W50" i="5" s="1"/>
  <c r="Q81" i="5"/>
  <c r="Q50" i="5" s="1"/>
  <c r="W497" i="5"/>
  <c r="W466" i="5" s="1"/>
  <c r="H497" i="5"/>
  <c r="H466" i="5" s="1"/>
  <c r="H467" i="5" s="1"/>
  <c r="I463" i="5" s="1"/>
  <c r="X133" i="5"/>
  <c r="X102" i="5" s="1"/>
  <c r="N133" i="5"/>
  <c r="N102" i="5" s="1"/>
  <c r="AD133" i="5"/>
  <c r="AD102" i="5" s="1"/>
  <c r="R393" i="5"/>
  <c r="R362" i="5" s="1"/>
  <c r="Z133" i="5"/>
  <c r="Z102" i="5" s="1"/>
  <c r="T133" i="5"/>
  <c r="T102" i="5" s="1"/>
  <c r="Y133" i="5"/>
  <c r="Y102" i="5" s="1"/>
  <c r="S133" i="5"/>
  <c r="S102" i="5" s="1"/>
  <c r="O237" i="5"/>
  <c r="O206" i="5" s="1"/>
  <c r="I237" i="5"/>
  <c r="I206" i="5" s="1"/>
  <c r="AB341" i="5"/>
  <c r="AB310" i="5" s="1"/>
  <c r="AA81" i="5"/>
  <c r="AA50" i="5" s="1"/>
  <c r="U81" i="5"/>
  <c r="U50" i="5" s="1"/>
  <c r="O81" i="5"/>
  <c r="O50" i="5" s="1"/>
  <c r="I81" i="5"/>
  <c r="I50" i="5" s="1"/>
  <c r="AA445" i="5"/>
  <c r="AA414" i="5" s="1"/>
  <c r="AA133" i="5"/>
  <c r="AA102" i="5" s="1"/>
  <c r="U133" i="5"/>
  <c r="U102" i="5" s="1"/>
  <c r="Z341" i="5"/>
  <c r="Z310" i="5" s="1"/>
  <c r="AC185" i="5"/>
  <c r="AC154" i="5" s="1"/>
  <c r="V237" i="5"/>
  <c r="V206" i="5" s="1"/>
  <c r="P237" i="5"/>
  <c r="P206" i="5" s="1"/>
  <c r="J237" i="5"/>
  <c r="J206" i="5" s="1"/>
  <c r="P497" i="5"/>
  <c r="P466" i="5" s="1"/>
  <c r="AB81" i="5"/>
  <c r="AB50" i="5" s="1"/>
  <c r="V81" i="5"/>
  <c r="V50" i="5" s="1"/>
  <c r="P81" i="5"/>
  <c r="P50" i="5" s="1"/>
  <c r="J81" i="5"/>
  <c r="J50" i="5" s="1"/>
  <c r="Z445" i="5"/>
  <c r="Z414" i="5" s="1"/>
  <c r="U497" i="5"/>
  <c r="U466" i="5" s="1"/>
  <c r="U341" i="5"/>
  <c r="U310" i="5" s="1"/>
  <c r="O341" i="5"/>
  <c r="O310" i="5" s="1"/>
  <c r="I341" i="5"/>
  <c r="I310" i="5" s="1"/>
  <c r="Q549" i="5"/>
  <c r="Q518" i="5" s="1"/>
  <c r="V497" i="5"/>
  <c r="V466" i="5" s="1"/>
  <c r="U185" i="5"/>
  <c r="U154" i="5" s="1"/>
  <c r="O185" i="5"/>
  <c r="O154" i="5" s="1"/>
  <c r="I185" i="5"/>
  <c r="I154" i="5" s="1"/>
  <c r="Y341" i="5"/>
  <c r="Y310" i="5" s="1"/>
  <c r="Z549" i="5"/>
  <c r="Z518" i="5" s="1"/>
  <c r="N393" i="5"/>
  <c r="N362" i="5" s="1"/>
  <c r="J445" i="5"/>
  <c r="J414" i="5" s="1"/>
  <c r="Y445" i="5"/>
  <c r="Y414" i="5" s="1"/>
  <c r="AC237" i="5"/>
  <c r="AC206" i="5" s="1"/>
  <c r="V289" i="5"/>
  <c r="V258" i="5" s="1"/>
  <c r="P289" i="5"/>
  <c r="P258" i="5" s="1"/>
  <c r="J289" i="5"/>
  <c r="J258" i="5" s="1"/>
  <c r="T445" i="5"/>
  <c r="T414" i="5" s="1"/>
  <c r="AD185" i="5"/>
  <c r="AD154" i="5" s="1"/>
  <c r="Q341" i="5"/>
  <c r="Q310" i="5" s="1"/>
  <c r="AB185" i="5"/>
  <c r="AB154" i="5" s="1"/>
  <c r="U237" i="5"/>
  <c r="U206" i="5" s="1"/>
  <c r="AB237" i="5"/>
  <c r="AB206" i="5" s="1"/>
  <c r="M445" i="5"/>
  <c r="M414" i="5" s="1"/>
  <c r="N341" i="5"/>
  <c r="N310" i="5" s="1"/>
  <c r="T497" i="5"/>
  <c r="T466" i="5" s="1"/>
  <c r="S445" i="5"/>
  <c r="S414" i="5" s="1"/>
  <c r="Z185" i="5"/>
  <c r="Z154" i="5" s="1"/>
  <c r="T185" i="5"/>
  <c r="T154" i="5" s="1"/>
  <c r="N185" i="5"/>
  <c r="N154" i="5" s="1"/>
  <c r="AC341" i="5"/>
  <c r="AC310" i="5" s="1"/>
  <c r="AA185" i="5"/>
  <c r="AA154" i="5" s="1"/>
  <c r="T341" i="5"/>
  <c r="T310" i="5" s="1"/>
  <c r="P549" i="5"/>
  <c r="P518" i="5" s="1"/>
  <c r="I445" i="5"/>
  <c r="I414" i="5" s="1"/>
  <c r="AB393" i="5"/>
  <c r="AB362" i="5" s="1"/>
  <c r="U289" i="5"/>
  <c r="U258" i="5" s="1"/>
  <c r="O289" i="5"/>
  <c r="O258" i="5" s="1"/>
  <c r="I289" i="5"/>
  <c r="I258" i="5" s="1"/>
  <c r="W393" i="5"/>
  <c r="W362" i="5" s="1"/>
  <c r="L549" i="5"/>
  <c r="L518" i="5" s="1"/>
  <c r="Z237" i="5"/>
  <c r="Z206" i="5" s="1"/>
  <c r="T237" i="5"/>
  <c r="T206" i="5" s="1"/>
  <c r="P393" i="5"/>
  <c r="P362" i="5" s="1"/>
  <c r="U393" i="5"/>
  <c r="U362" i="5" s="1"/>
  <c r="AA549" i="5"/>
  <c r="AA518" i="5" s="1"/>
  <c r="M341" i="5"/>
  <c r="M310" i="5" s="1"/>
  <c r="W445" i="5"/>
  <c r="W414" i="5" s="1"/>
  <c r="V393" i="5"/>
  <c r="V362" i="5" s="1"/>
  <c r="Y185" i="5"/>
  <c r="Y154" i="5" s="1"/>
  <c r="S185" i="5"/>
  <c r="S154" i="5" s="1"/>
  <c r="M185" i="5"/>
  <c r="M154" i="5" s="1"/>
  <c r="K497" i="5"/>
  <c r="K466" i="5" s="1"/>
  <c r="X549" i="5"/>
  <c r="X518" i="5" s="1"/>
  <c r="O549" i="5"/>
  <c r="O518" i="5" s="1"/>
  <c r="S393" i="5"/>
  <c r="S362" i="5" s="1"/>
  <c r="V341" i="5"/>
  <c r="V310" i="5" s="1"/>
  <c r="W549" i="5"/>
  <c r="W518" i="5" s="1"/>
  <c r="Z289" i="5"/>
  <c r="Z258" i="5" s="1"/>
  <c r="T289" i="5"/>
  <c r="T258" i="5" s="1"/>
  <c r="N289" i="5"/>
  <c r="N258" i="5" s="1"/>
  <c r="S497" i="5"/>
  <c r="S466" i="5" s="1"/>
  <c r="AA237" i="5"/>
  <c r="AA206" i="5" s="1"/>
  <c r="O497" i="5"/>
  <c r="O466" i="5" s="1"/>
  <c r="Y237" i="5"/>
  <c r="Y206" i="5" s="1"/>
  <c r="S237" i="5"/>
  <c r="S206" i="5" s="1"/>
  <c r="AB289" i="5"/>
  <c r="AB258" i="5" s="1"/>
  <c r="AB549" i="5"/>
  <c r="AB518" i="5" s="1"/>
  <c r="AC289" i="5"/>
  <c r="AC258" i="5" s="1"/>
  <c r="L341" i="5"/>
  <c r="L310" i="5" s="1"/>
  <c r="Z393" i="5"/>
  <c r="Z362" i="5" s="1"/>
  <c r="X185" i="5"/>
  <c r="X154" i="5" s="1"/>
  <c r="R185" i="5"/>
  <c r="R154" i="5" s="1"/>
  <c r="L185" i="5"/>
  <c r="L154" i="5" s="1"/>
  <c r="N445" i="5"/>
  <c r="N414" i="5" s="1"/>
  <c r="J497" i="5"/>
  <c r="J466" i="5" s="1"/>
  <c r="M497" i="5"/>
  <c r="M466" i="5" s="1"/>
  <c r="AA497" i="5"/>
  <c r="AA466" i="5" s="1"/>
  <c r="AD237" i="5"/>
  <c r="AD206" i="5" s="1"/>
  <c r="L497" i="5"/>
  <c r="L466" i="5" s="1"/>
  <c r="Z497" i="5"/>
  <c r="Z466" i="5" s="1"/>
  <c r="AD341" i="5"/>
  <c r="AD310" i="5" s="1"/>
  <c r="Y289" i="5"/>
  <c r="Y258" i="5" s="1"/>
  <c r="S289" i="5"/>
  <c r="S258" i="5" s="1"/>
  <c r="M289" i="5"/>
  <c r="M258" i="5" s="1"/>
  <c r="V445" i="5"/>
  <c r="V414" i="5" s="1"/>
  <c r="L445" i="5"/>
  <c r="L414" i="5" s="1"/>
  <c r="Q445" i="5"/>
  <c r="Q414" i="5" s="1"/>
  <c r="R341" i="5"/>
  <c r="R310" i="5" s="1"/>
  <c r="S341" i="5"/>
  <c r="S310" i="5" s="1"/>
  <c r="T549" i="5"/>
  <c r="T518" i="5" s="1"/>
  <c r="W341" i="5"/>
  <c r="W310" i="5" s="1"/>
  <c r="M393" i="5"/>
  <c r="M362" i="5" s="1"/>
  <c r="K341" i="5"/>
  <c r="K310" i="5" s="1"/>
  <c r="X341" i="5"/>
  <c r="X310" i="5" s="1"/>
  <c r="W185" i="5"/>
  <c r="W154" i="5" s="1"/>
  <c r="Q185" i="5"/>
  <c r="Q154" i="5" s="1"/>
  <c r="K185" i="5"/>
  <c r="K154" i="5" s="1"/>
  <c r="Q393" i="5"/>
  <c r="Q362" i="5" s="1"/>
  <c r="I497" i="5"/>
  <c r="I466" i="5" s="1"/>
  <c r="P445" i="5"/>
  <c r="P414" i="5" s="1"/>
  <c r="X445" i="5"/>
  <c r="X414" i="5" s="1"/>
  <c r="O445" i="5"/>
  <c r="O414" i="5" s="1"/>
  <c r="AA341" i="5"/>
  <c r="AA310" i="5" s="1"/>
  <c r="Y549" i="5"/>
  <c r="Y518" i="5" s="1"/>
  <c r="X289" i="5"/>
  <c r="X258" i="5" s="1"/>
  <c r="R289" i="5"/>
  <c r="R258" i="5" s="1"/>
  <c r="L289" i="5"/>
  <c r="L258" i="5" s="1"/>
  <c r="N549" i="5"/>
  <c r="N518" i="5" s="1"/>
  <c r="AD289" i="5"/>
  <c r="AD258" i="5" s="1"/>
  <c r="O393" i="5"/>
  <c r="O362" i="5" s="1"/>
  <c r="R549" i="5"/>
  <c r="R518" i="5" s="1"/>
  <c r="X393" i="5"/>
  <c r="X362" i="5" s="1"/>
  <c r="P341" i="5"/>
  <c r="P310" i="5" s="1"/>
  <c r="J341" i="5"/>
  <c r="J310" i="5" s="1"/>
  <c r="S549" i="5"/>
  <c r="S518" i="5" s="1"/>
  <c r="V185" i="5"/>
  <c r="V154" i="5" s="1"/>
  <c r="P185" i="5"/>
  <c r="P154" i="5" s="1"/>
  <c r="J185" i="5"/>
  <c r="J154" i="5" s="1"/>
  <c r="AA393" i="5"/>
  <c r="AA362" i="5" s="1"/>
  <c r="AA289" i="5"/>
  <c r="AA258" i="5" s="1"/>
  <c r="L393" i="5"/>
  <c r="L362" i="5" s="1"/>
  <c r="K445" i="5"/>
  <c r="K414" i="5" s="1"/>
  <c r="AB497" i="5"/>
  <c r="AB466" i="5" s="1"/>
  <c r="W289" i="5"/>
  <c r="W258" i="5" s="1"/>
  <c r="Q289" i="5"/>
  <c r="Q258" i="5" s="1"/>
  <c r="K289" i="5"/>
  <c r="K258" i="5" s="1"/>
  <c r="Q497" i="5"/>
  <c r="Q466" i="5" s="1"/>
  <c r="G314" i="5"/>
  <c r="G302" i="5"/>
  <c r="H300" i="5" s="1"/>
  <c r="G315" i="5"/>
  <c r="G510" i="5"/>
  <c r="G511" i="5" s="1"/>
  <c r="H506" i="5" s="1"/>
  <c r="H509" i="5" s="1"/>
  <c r="G522" i="5"/>
  <c r="G262" i="5"/>
  <c r="G107" i="5"/>
  <c r="G94" i="5"/>
  <c r="G95" i="5" s="1"/>
  <c r="H90" i="5" s="1"/>
  <c r="H93" i="5" s="1"/>
  <c r="H107" i="5" s="1"/>
  <c r="G471" i="5"/>
  <c r="G458" i="5"/>
  <c r="G459" i="5" s="1"/>
  <c r="H454" i="5" s="1"/>
  <c r="H457" i="5" s="1"/>
  <c r="G470" i="5"/>
  <c r="G263" i="5"/>
  <c r="G250" i="5"/>
  <c r="H248" i="5" s="1"/>
  <c r="G106" i="5"/>
  <c r="G158" i="5"/>
  <c r="G159" i="5"/>
  <c r="G367" i="5"/>
  <c r="G406" i="5"/>
  <c r="G419" i="5"/>
  <c r="G523" i="5"/>
  <c r="G418" i="5"/>
  <c r="G42" i="5"/>
  <c r="H40" i="5" s="1"/>
  <c r="J401" i="5"/>
  <c r="G366" i="5"/>
  <c r="G54" i="5"/>
  <c r="F210" i="5"/>
  <c r="F25" i="5" s="1"/>
  <c r="F29" i="5" s="1"/>
  <c r="E14" i="7" s="1"/>
  <c r="G194" i="5"/>
  <c r="G197" i="5" s="1"/>
  <c r="G355" i="5"/>
  <c r="H350" i="5" s="1"/>
  <c r="H353" i="5" s="1"/>
  <c r="H352" i="5"/>
  <c r="H144" i="5"/>
  <c r="G147" i="5"/>
  <c r="H142" i="5" s="1"/>
  <c r="H145" i="5" s="1"/>
  <c r="H367" i="5" l="1"/>
  <c r="H456" i="5"/>
  <c r="I103" i="5"/>
  <c r="J99" i="5" s="1"/>
  <c r="J103" i="5" s="1"/>
  <c r="K99" i="5" s="1"/>
  <c r="K103" i="5" s="1"/>
  <c r="L99" i="5" s="1"/>
  <c r="L103" i="5" s="1"/>
  <c r="M99" i="5" s="1"/>
  <c r="M103" i="5" s="1"/>
  <c r="N99" i="5" s="1"/>
  <c r="N103" i="5" s="1"/>
  <c r="O99" i="5" s="1"/>
  <c r="O103" i="5" s="1"/>
  <c r="P99" i="5" s="1"/>
  <c r="P103" i="5" s="1"/>
  <c r="Q99" i="5" s="1"/>
  <c r="Q103" i="5" s="1"/>
  <c r="R99" i="5" s="1"/>
  <c r="R103" i="5" s="1"/>
  <c r="S99" i="5" s="1"/>
  <c r="S103" i="5" s="1"/>
  <c r="T99" i="5" s="1"/>
  <c r="T103" i="5" s="1"/>
  <c r="U99" i="5" s="1"/>
  <c r="U103" i="5" s="1"/>
  <c r="V99" i="5" s="1"/>
  <c r="V103" i="5" s="1"/>
  <c r="W99" i="5" s="1"/>
  <c r="W103" i="5" s="1"/>
  <c r="X99" i="5" s="1"/>
  <c r="X103" i="5" s="1"/>
  <c r="Y99" i="5" s="1"/>
  <c r="Y103" i="5" s="1"/>
  <c r="Z99" i="5" s="1"/>
  <c r="Z103" i="5" s="1"/>
  <c r="AA99" i="5" s="1"/>
  <c r="AA103" i="5" s="1"/>
  <c r="AB99" i="5" s="1"/>
  <c r="AB103" i="5" s="1"/>
  <c r="AC99" i="5" s="1"/>
  <c r="AC103" i="5" s="1"/>
  <c r="AD99" i="5" s="1"/>
  <c r="AD103" i="5" s="1"/>
  <c r="I311" i="5"/>
  <c r="J307" i="5" s="1"/>
  <c r="J311" i="5" s="1"/>
  <c r="K307" i="5" s="1"/>
  <c r="K311" i="5" s="1"/>
  <c r="L307" i="5" s="1"/>
  <c r="L311" i="5" s="1"/>
  <c r="M307" i="5" s="1"/>
  <c r="M311" i="5" s="1"/>
  <c r="N307" i="5" s="1"/>
  <c r="N311" i="5" s="1"/>
  <c r="O307" i="5" s="1"/>
  <c r="O311" i="5" s="1"/>
  <c r="P307" i="5" s="1"/>
  <c r="P311" i="5" s="1"/>
  <c r="Q307" i="5" s="1"/>
  <c r="Q311" i="5" s="1"/>
  <c r="R307" i="5" s="1"/>
  <c r="R311" i="5" s="1"/>
  <c r="S307" i="5" s="1"/>
  <c r="S311" i="5" s="1"/>
  <c r="T307" i="5" s="1"/>
  <c r="T311" i="5" s="1"/>
  <c r="U307" i="5" s="1"/>
  <c r="U311" i="5" s="1"/>
  <c r="V307" i="5" s="1"/>
  <c r="V311" i="5" s="1"/>
  <c r="W307" i="5" s="1"/>
  <c r="W311" i="5" s="1"/>
  <c r="X307" i="5" s="1"/>
  <c r="X311" i="5" s="1"/>
  <c r="Y307" i="5" s="1"/>
  <c r="Y311" i="5" s="1"/>
  <c r="Z307" i="5" s="1"/>
  <c r="Z311" i="5" s="1"/>
  <c r="AA307" i="5" s="1"/>
  <c r="AA311" i="5" s="1"/>
  <c r="AB307" i="5" s="1"/>
  <c r="AB311" i="5" s="1"/>
  <c r="AC307" i="5" s="1"/>
  <c r="AC311" i="5" s="1"/>
  <c r="AD307" i="5" s="1"/>
  <c r="AD311" i="5" s="1"/>
  <c r="I519" i="5"/>
  <c r="J515" i="5" s="1"/>
  <c r="J519" i="5" s="1"/>
  <c r="K515" i="5" s="1"/>
  <c r="K519" i="5" s="1"/>
  <c r="L515" i="5" s="1"/>
  <c r="L519" i="5" s="1"/>
  <c r="M515" i="5" s="1"/>
  <c r="M519" i="5" s="1"/>
  <c r="N515" i="5" s="1"/>
  <c r="N519" i="5" s="1"/>
  <c r="O515" i="5" s="1"/>
  <c r="O519" i="5" s="1"/>
  <c r="P515" i="5" s="1"/>
  <c r="P519" i="5" s="1"/>
  <c r="Q515" i="5" s="1"/>
  <c r="Q519" i="5" s="1"/>
  <c r="R515" i="5" s="1"/>
  <c r="R519" i="5" s="1"/>
  <c r="S515" i="5" s="1"/>
  <c r="S519" i="5" s="1"/>
  <c r="T515" i="5" s="1"/>
  <c r="T519" i="5" s="1"/>
  <c r="U515" i="5" s="1"/>
  <c r="U519" i="5" s="1"/>
  <c r="V515" i="5" s="1"/>
  <c r="V519" i="5" s="1"/>
  <c r="W515" i="5" s="1"/>
  <c r="W519" i="5" s="1"/>
  <c r="X515" i="5" s="1"/>
  <c r="X519" i="5" s="1"/>
  <c r="Y515" i="5" s="1"/>
  <c r="Y519" i="5" s="1"/>
  <c r="Z515" i="5" s="1"/>
  <c r="Z519" i="5" s="1"/>
  <c r="AA515" i="5" s="1"/>
  <c r="AA519" i="5" s="1"/>
  <c r="AB515" i="5" s="1"/>
  <c r="AB519" i="5" s="1"/>
  <c r="AC515" i="5" s="1"/>
  <c r="AC519" i="5" s="1"/>
  <c r="AD515" i="5" s="1"/>
  <c r="AD519" i="5" s="1"/>
  <c r="H523" i="5"/>
  <c r="H106" i="5"/>
  <c r="I415" i="5"/>
  <c r="J411" i="5" s="1"/>
  <c r="J415" i="5" s="1"/>
  <c r="K411" i="5" s="1"/>
  <c r="K415" i="5" s="1"/>
  <c r="L411" i="5" s="1"/>
  <c r="L415" i="5" s="1"/>
  <c r="M411" i="5" s="1"/>
  <c r="M415" i="5" s="1"/>
  <c r="N411" i="5" s="1"/>
  <c r="N415" i="5" s="1"/>
  <c r="O411" i="5" s="1"/>
  <c r="O415" i="5" s="1"/>
  <c r="P411" i="5" s="1"/>
  <c r="P415" i="5" s="1"/>
  <c r="Q411" i="5" s="1"/>
  <c r="Q415" i="5" s="1"/>
  <c r="R411" i="5" s="1"/>
  <c r="R415" i="5" s="1"/>
  <c r="S411" i="5" s="1"/>
  <c r="S415" i="5" s="1"/>
  <c r="T411" i="5" s="1"/>
  <c r="T415" i="5" s="1"/>
  <c r="U411" i="5" s="1"/>
  <c r="U415" i="5" s="1"/>
  <c r="V411" i="5" s="1"/>
  <c r="V415" i="5" s="1"/>
  <c r="W411" i="5" s="1"/>
  <c r="W415" i="5" s="1"/>
  <c r="X411" i="5" s="1"/>
  <c r="X415" i="5" s="1"/>
  <c r="Y411" i="5" s="1"/>
  <c r="Y415" i="5" s="1"/>
  <c r="Z411" i="5" s="1"/>
  <c r="Z415" i="5" s="1"/>
  <c r="AA411" i="5" s="1"/>
  <c r="AA415" i="5" s="1"/>
  <c r="AB411" i="5" s="1"/>
  <c r="AB415" i="5" s="1"/>
  <c r="AC411" i="5" s="1"/>
  <c r="AC415" i="5" s="1"/>
  <c r="AD411" i="5" s="1"/>
  <c r="AD415" i="5" s="1"/>
  <c r="H471" i="5"/>
  <c r="H159" i="5"/>
  <c r="I363" i="5"/>
  <c r="J359" i="5" s="1"/>
  <c r="J363" i="5" s="1"/>
  <c r="K359" i="5" s="1"/>
  <c r="K363" i="5" s="1"/>
  <c r="L359" i="5" s="1"/>
  <c r="L363" i="5" s="1"/>
  <c r="M359" i="5" s="1"/>
  <c r="M363" i="5" s="1"/>
  <c r="N359" i="5" s="1"/>
  <c r="N363" i="5" s="1"/>
  <c r="O359" i="5" s="1"/>
  <c r="O363" i="5" s="1"/>
  <c r="P359" i="5" s="1"/>
  <c r="P363" i="5" s="1"/>
  <c r="Q359" i="5" s="1"/>
  <c r="Q363" i="5" s="1"/>
  <c r="R359" i="5" s="1"/>
  <c r="R363" i="5" s="1"/>
  <c r="S359" i="5" s="1"/>
  <c r="S363" i="5" s="1"/>
  <c r="T359" i="5" s="1"/>
  <c r="T363" i="5" s="1"/>
  <c r="U359" i="5" s="1"/>
  <c r="U363" i="5" s="1"/>
  <c r="V359" i="5" s="1"/>
  <c r="V363" i="5" s="1"/>
  <c r="W359" i="5" s="1"/>
  <c r="W363" i="5" s="1"/>
  <c r="X359" i="5" s="1"/>
  <c r="X363" i="5" s="1"/>
  <c r="Y359" i="5" s="1"/>
  <c r="Y363" i="5" s="1"/>
  <c r="Z359" i="5" s="1"/>
  <c r="Z363" i="5" s="1"/>
  <c r="AA359" i="5" s="1"/>
  <c r="AA363" i="5" s="1"/>
  <c r="AB359" i="5" s="1"/>
  <c r="AB363" i="5" s="1"/>
  <c r="AC359" i="5" s="1"/>
  <c r="AC363" i="5" s="1"/>
  <c r="AD359" i="5" s="1"/>
  <c r="AD363" i="5" s="1"/>
  <c r="I259" i="5"/>
  <c r="J255" i="5" s="1"/>
  <c r="J259" i="5" s="1"/>
  <c r="K255" i="5" s="1"/>
  <c r="K259" i="5" s="1"/>
  <c r="L255" i="5" s="1"/>
  <c r="L259" i="5" s="1"/>
  <c r="M255" i="5" s="1"/>
  <c r="M259" i="5" s="1"/>
  <c r="N255" i="5" s="1"/>
  <c r="N259" i="5" s="1"/>
  <c r="O255" i="5" s="1"/>
  <c r="O259" i="5" s="1"/>
  <c r="P255" i="5" s="1"/>
  <c r="P259" i="5" s="1"/>
  <c r="Q255" i="5" s="1"/>
  <c r="Q259" i="5" s="1"/>
  <c r="R255" i="5" s="1"/>
  <c r="R259" i="5" s="1"/>
  <c r="S255" i="5" s="1"/>
  <c r="S259" i="5" s="1"/>
  <c r="T255" i="5" s="1"/>
  <c r="T259" i="5" s="1"/>
  <c r="U255" i="5" s="1"/>
  <c r="U259" i="5" s="1"/>
  <c r="V255" i="5" s="1"/>
  <c r="V259" i="5" s="1"/>
  <c r="W255" i="5" s="1"/>
  <c r="W259" i="5" s="1"/>
  <c r="X255" i="5" s="1"/>
  <c r="X259" i="5" s="1"/>
  <c r="Y255" i="5" s="1"/>
  <c r="Y259" i="5" s="1"/>
  <c r="Z255" i="5" s="1"/>
  <c r="Z259" i="5" s="1"/>
  <c r="AA255" i="5" s="1"/>
  <c r="AA259" i="5" s="1"/>
  <c r="AB255" i="5" s="1"/>
  <c r="AB259" i="5" s="1"/>
  <c r="AC255" i="5" s="1"/>
  <c r="AC259" i="5" s="1"/>
  <c r="AD255" i="5" s="1"/>
  <c r="AD259" i="5" s="1"/>
  <c r="I207" i="5"/>
  <c r="J203" i="5" s="1"/>
  <c r="J207" i="5" s="1"/>
  <c r="K203" i="5" s="1"/>
  <c r="K207" i="5" s="1"/>
  <c r="L203" i="5" s="1"/>
  <c r="L207" i="5" s="1"/>
  <c r="M203" i="5" s="1"/>
  <c r="M207" i="5" s="1"/>
  <c r="N203" i="5" s="1"/>
  <c r="N207" i="5" s="1"/>
  <c r="O203" i="5" s="1"/>
  <c r="O207" i="5" s="1"/>
  <c r="P203" i="5" s="1"/>
  <c r="P207" i="5" s="1"/>
  <c r="Q203" i="5" s="1"/>
  <c r="Q207" i="5" s="1"/>
  <c r="R203" i="5" s="1"/>
  <c r="R207" i="5" s="1"/>
  <c r="S203" i="5" s="1"/>
  <c r="S207" i="5" s="1"/>
  <c r="T203" i="5" s="1"/>
  <c r="T207" i="5" s="1"/>
  <c r="U203" i="5" s="1"/>
  <c r="U207" i="5" s="1"/>
  <c r="V203" i="5" s="1"/>
  <c r="V207" i="5" s="1"/>
  <c r="W203" i="5" s="1"/>
  <c r="W207" i="5" s="1"/>
  <c r="X203" i="5" s="1"/>
  <c r="X207" i="5" s="1"/>
  <c r="Y203" i="5" s="1"/>
  <c r="Y207" i="5" s="1"/>
  <c r="Z203" i="5" s="1"/>
  <c r="Z207" i="5" s="1"/>
  <c r="AA203" i="5" s="1"/>
  <c r="AA207" i="5" s="1"/>
  <c r="AB203" i="5" s="1"/>
  <c r="AB207" i="5" s="1"/>
  <c r="AC203" i="5" s="1"/>
  <c r="AC207" i="5" s="1"/>
  <c r="AD203" i="5" s="1"/>
  <c r="AD207" i="5" s="1"/>
  <c r="H508" i="5"/>
  <c r="H510" i="5" s="1"/>
  <c r="I467" i="5"/>
  <c r="J463" i="5" s="1"/>
  <c r="J467" i="5" s="1"/>
  <c r="K463" i="5" s="1"/>
  <c r="K467" i="5" s="1"/>
  <c r="L463" i="5" s="1"/>
  <c r="L467" i="5" s="1"/>
  <c r="M463" i="5" s="1"/>
  <c r="M467" i="5" s="1"/>
  <c r="N463" i="5" s="1"/>
  <c r="N467" i="5" s="1"/>
  <c r="O463" i="5" s="1"/>
  <c r="O467" i="5" s="1"/>
  <c r="P463" i="5" s="1"/>
  <c r="P467" i="5" s="1"/>
  <c r="Q463" i="5" s="1"/>
  <c r="Q467" i="5" s="1"/>
  <c r="R463" i="5" s="1"/>
  <c r="R467" i="5" s="1"/>
  <c r="S463" i="5" s="1"/>
  <c r="S467" i="5" s="1"/>
  <c r="T463" i="5" s="1"/>
  <c r="T467" i="5" s="1"/>
  <c r="U463" i="5" s="1"/>
  <c r="U467" i="5" s="1"/>
  <c r="V463" i="5" s="1"/>
  <c r="V467" i="5" s="1"/>
  <c r="W463" i="5" s="1"/>
  <c r="W467" i="5" s="1"/>
  <c r="X463" i="5" s="1"/>
  <c r="X467" i="5" s="1"/>
  <c r="Y463" i="5" s="1"/>
  <c r="Y467" i="5" s="1"/>
  <c r="Z463" i="5" s="1"/>
  <c r="Z467" i="5" s="1"/>
  <c r="AA463" i="5" s="1"/>
  <c r="AA467" i="5" s="1"/>
  <c r="AB463" i="5" s="1"/>
  <c r="AB467" i="5" s="1"/>
  <c r="AC463" i="5" s="1"/>
  <c r="AC467" i="5" s="1"/>
  <c r="AD463" i="5" s="1"/>
  <c r="AD467" i="5" s="1"/>
  <c r="I155" i="5"/>
  <c r="J151" i="5" s="1"/>
  <c r="J155" i="5" s="1"/>
  <c r="K151" i="5" s="1"/>
  <c r="K155" i="5" s="1"/>
  <c r="L151" i="5" s="1"/>
  <c r="L155" i="5" s="1"/>
  <c r="M151" i="5" s="1"/>
  <c r="M155" i="5" s="1"/>
  <c r="N151" i="5" s="1"/>
  <c r="N155" i="5" s="1"/>
  <c r="O151" i="5" s="1"/>
  <c r="O155" i="5" s="1"/>
  <c r="P151" i="5" s="1"/>
  <c r="P155" i="5" s="1"/>
  <c r="Q151" i="5" s="1"/>
  <c r="Q155" i="5" s="1"/>
  <c r="R151" i="5" s="1"/>
  <c r="R155" i="5" s="1"/>
  <c r="S151" i="5" s="1"/>
  <c r="S155" i="5" s="1"/>
  <c r="T151" i="5" s="1"/>
  <c r="T155" i="5" s="1"/>
  <c r="U151" i="5" s="1"/>
  <c r="U155" i="5" s="1"/>
  <c r="V151" i="5" s="1"/>
  <c r="V155" i="5" s="1"/>
  <c r="W151" i="5" s="1"/>
  <c r="W155" i="5" s="1"/>
  <c r="X151" i="5" s="1"/>
  <c r="X155" i="5" s="1"/>
  <c r="Y151" i="5" s="1"/>
  <c r="Y155" i="5" s="1"/>
  <c r="Z151" i="5" s="1"/>
  <c r="Z155" i="5" s="1"/>
  <c r="AA151" i="5" s="1"/>
  <c r="AA155" i="5" s="1"/>
  <c r="AB151" i="5" s="1"/>
  <c r="AB155" i="5" s="1"/>
  <c r="AC151" i="5" s="1"/>
  <c r="AC155" i="5" s="1"/>
  <c r="AD151" i="5" s="1"/>
  <c r="AD155" i="5" s="1"/>
  <c r="I51" i="5"/>
  <c r="J47" i="5" s="1"/>
  <c r="J51" i="5" s="1"/>
  <c r="K47" i="5" s="1"/>
  <c r="K51" i="5" s="1"/>
  <c r="L47" i="5" s="1"/>
  <c r="L51" i="5" s="1"/>
  <c r="M47" i="5" s="1"/>
  <c r="M51" i="5" s="1"/>
  <c r="N47" i="5" s="1"/>
  <c r="N51" i="5" s="1"/>
  <c r="O47" i="5" s="1"/>
  <c r="O51" i="5" s="1"/>
  <c r="P47" i="5" s="1"/>
  <c r="P51" i="5" s="1"/>
  <c r="Q47" i="5" s="1"/>
  <c r="Q51" i="5" s="1"/>
  <c r="R47" i="5" s="1"/>
  <c r="R51" i="5" s="1"/>
  <c r="S47" i="5" s="1"/>
  <c r="S51" i="5" s="1"/>
  <c r="T47" i="5" s="1"/>
  <c r="T51" i="5" s="1"/>
  <c r="U47" i="5" s="1"/>
  <c r="U51" i="5" s="1"/>
  <c r="V47" i="5" s="1"/>
  <c r="V51" i="5" s="1"/>
  <c r="W47" i="5" s="1"/>
  <c r="W51" i="5" s="1"/>
  <c r="X47" i="5" s="1"/>
  <c r="X51" i="5" s="1"/>
  <c r="Y47" i="5" s="1"/>
  <c r="Y51" i="5" s="1"/>
  <c r="Z47" i="5" s="1"/>
  <c r="Z51" i="5" s="1"/>
  <c r="AA47" i="5" s="1"/>
  <c r="AA51" i="5" s="1"/>
  <c r="AB47" i="5" s="1"/>
  <c r="AB51" i="5" s="1"/>
  <c r="AC47" i="5" s="1"/>
  <c r="AC51" i="5" s="1"/>
  <c r="AD47" i="5" s="1"/>
  <c r="AD51" i="5" s="1"/>
  <c r="H470" i="5"/>
  <c r="G43" i="5"/>
  <c r="H38" i="5" s="1"/>
  <c r="H41" i="5" s="1"/>
  <c r="H55" i="5" s="1"/>
  <c r="G251" i="5"/>
  <c r="H246" i="5" s="1"/>
  <c r="H249" i="5" s="1"/>
  <c r="H250" i="5" s="1"/>
  <c r="H366" i="5"/>
  <c r="G303" i="5"/>
  <c r="H298" i="5" s="1"/>
  <c r="H301" i="5" s="1"/>
  <c r="H315" i="5" s="1"/>
  <c r="H92" i="5"/>
  <c r="H94" i="5" s="1"/>
  <c r="I92" i="5" s="1"/>
  <c r="E25" i="7"/>
  <c r="E16" i="7"/>
  <c r="E27" i="7" s="1"/>
  <c r="G198" i="5"/>
  <c r="G211" i="5"/>
  <c r="G26" i="5" s="1"/>
  <c r="H404" i="5"/>
  <c r="G407" i="5"/>
  <c r="H402" i="5" s="1"/>
  <c r="H405" i="5" s="1"/>
  <c r="H419" i="5" s="1"/>
  <c r="G210" i="5"/>
  <c r="G25" i="5" s="1"/>
  <c r="G29" i="5" s="1"/>
  <c r="K401" i="5"/>
  <c r="H522" i="5"/>
  <c r="H354" i="5"/>
  <c r="H158" i="5"/>
  <c r="H146" i="5"/>
  <c r="H458" i="5"/>
  <c r="H302" i="5" l="1"/>
  <c r="I300" i="5" s="1"/>
  <c r="H262" i="5"/>
  <c r="H42" i="5"/>
  <c r="I40" i="5" s="1"/>
  <c r="H54" i="5"/>
  <c r="H314" i="5"/>
  <c r="H95" i="5"/>
  <c r="I90" i="5" s="1"/>
  <c r="I93" i="5" s="1"/>
  <c r="I107" i="5" s="1"/>
  <c r="H263" i="5"/>
  <c r="F14" i="7"/>
  <c r="F25" i="7" s="1"/>
  <c r="F13" i="7"/>
  <c r="F24" i="7" s="1"/>
  <c r="G199" i="5"/>
  <c r="H194" i="5" s="1"/>
  <c r="H197" i="5" s="1"/>
  <c r="H196" i="5"/>
  <c r="L401" i="5"/>
  <c r="M401" i="5" s="1"/>
  <c r="N401" i="5" s="1"/>
  <c r="H418" i="5"/>
  <c r="H406" i="5"/>
  <c r="H459" i="5"/>
  <c r="I454" i="5" s="1"/>
  <c r="I457" i="5" s="1"/>
  <c r="I456" i="5"/>
  <c r="H147" i="5"/>
  <c r="I142" i="5" s="1"/>
  <c r="I145" i="5" s="1"/>
  <c r="I159" i="5" s="1"/>
  <c r="I144" i="5"/>
  <c r="I248" i="5"/>
  <c r="H251" i="5"/>
  <c r="I246" i="5" s="1"/>
  <c r="I249" i="5" s="1"/>
  <c r="H355" i="5"/>
  <c r="I350" i="5" s="1"/>
  <c r="I353" i="5" s="1"/>
  <c r="I352" i="5"/>
  <c r="I508" i="5"/>
  <c r="H511" i="5"/>
  <c r="I506" i="5" s="1"/>
  <c r="I509" i="5" s="1"/>
  <c r="I262" i="5" l="1"/>
  <c r="H43" i="5"/>
  <c r="I38" i="5" s="1"/>
  <c r="I41" i="5" s="1"/>
  <c r="I55" i="5" s="1"/>
  <c r="H303" i="5"/>
  <c r="I298" i="5" s="1"/>
  <c r="I301" i="5" s="1"/>
  <c r="I315" i="5" s="1"/>
  <c r="H198" i="5"/>
  <c r="I196" i="5" s="1"/>
  <c r="I106" i="5"/>
  <c r="I94" i="5"/>
  <c r="F16" i="7"/>
  <c r="F27" i="7" s="1"/>
  <c r="H407" i="5"/>
  <c r="I402" i="5" s="1"/>
  <c r="I405" i="5" s="1"/>
  <c r="I419" i="5" s="1"/>
  <c r="I404" i="5"/>
  <c r="H211" i="5"/>
  <c r="H26" i="5" s="1"/>
  <c r="H210" i="5"/>
  <c r="O401" i="5"/>
  <c r="I510" i="5"/>
  <c r="I511" i="5" s="1"/>
  <c r="J506" i="5" s="1"/>
  <c r="J509" i="5" s="1"/>
  <c r="J523" i="5" s="1"/>
  <c r="I523" i="5"/>
  <c r="I522" i="5"/>
  <c r="I158" i="5"/>
  <c r="I250" i="5"/>
  <c r="I263" i="5"/>
  <c r="I367" i="5"/>
  <c r="I366" i="5"/>
  <c r="I354" i="5"/>
  <c r="I146" i="5"/>
  <c r="I458" i="5"/>
  <c r="I471" i="5"/>
  <c r="I470" i="5"/>
  <c r="I54" i="5" l="1"/>
  <c r="I314" i="5"/>
  <c r="I302" i="5"/>
  <c r="J300" i="5" s="1"/>
  <c r="I42" i="5"/>
  <c r="I43" i="5" s="1"/>
  <c r="J38" i="5" s="1"/>
  <c r="J41" i="5" s="1"/>
  <c r="J55" i="5" s="1"/>
  <c r="H199" i="5"/>
  <c r="I194" i="5" s="1"/>
  <c r="I197" i="5" s="1"/>
  <c r="I211" i="5" s="1"/>
  <c r="I26" i="5" s="1"/>
  <c r="I406" i="5"/>
  <c r="J404" i="5" s="1"/>
  <c r="J508" i="5"/>
  <c r="J510" i="5" s="1"/>
  <c r="I95" i="5"/>
  <c r="J90" i="5" s="1"/>
  <c r="J93" i="5" s="1"/>
  <c r="J107" i="5" s="1"/>
  <c r="J92" i="5"/>
  <c r="G13" i="7"/>
  <c r="G24" i="7" s="1"/>
  <c r="P401" i="5"/>
  <c r="I418" i="5"/>
  <c r="H25" i="5"/>
  <c r="H29" i="5" s="1"/>
  <c r="I147" i="5"/>
  <c r="J142" i="5" s="1"/>
  <c r="J145" i="5" s="1"/>
  <c r="J159" i="5" s="1"/>
  <c r="J144" i="5"/>
  <c r="I355" i="5"/>
  <c r="J350" i="5" s="1"/>
  <c r="J353" i="5" s="1"/>
  <c r="J367" i="5" s="1"/>
  <c r="J352" i="5"/>
  <c r="J522" i="5"/>
  <c r="J456" i="5"/>
  <c r="I459" i="5"/>
  <c r="J454" i="5" s="1"/>
  <c r="J457" i="5" s="1"/>
  <c r="J248" i="5"/>
  <c r="I251" i="5"/>
  <c r="J246" i="5" s="1"/>
  <c r="J249" i="5" s="1"/>
  <c r="J40" i="5" l="1"/>
  <c r="J42" i="5" s="1"/>
  <c r="J43" i="5" s="1"/>
  <c r="K38" i="5" s="1"/>
  <c r="K41" i="5" s="1"/>
  <c r="K55" i="5" s="1"/>
  <c r="I303" i="5"/>
  <c r="J298" i="5" s="1"/>
  <c r="J301" i="5" s="1"/>
  <c r="J315" i="5" s="1"/>
  <c r="I198" i="5"/>
  <c r="I199" i="5" s="1"/>
  <c r="J194" i="5" s="1"/>
  <c r="J197" i="5" s="1"/>
  <c r="J211" i="5" s="1"/>
  <c r="I210" i="5"/>
  <c r="J94" i="5"/>
  <c r="J95" i="5" s="1"/>
  <c r="K90" i="5" s="1"/>
  <c r="K93" i="5" s="1"/>
  <c r="K107" i="5" s="1"/>
  <c r="I407" i="5"/>
  <c r="J402" i="5" s="1"/>
  <c r="J405" i="5" s="1"/>
  <c r="J419" i="5" s="1"/>
  <c r="J106" i="5"/>
  <c r="G14" i="7"/>
  <c r="G25" i="7" s="1"/>
  <c r="H13" i="7"/>
  <c r="Q401" i="5"/>
  <c r="J158" i="5"/>
  <c r="J458" i="5"/>
  <c r="J459" i="5" s="1"/>
  <c r="K454" i="5" s="1"/>
  <c r="K457" i="5" s="1"/>
  <c r="K471" i="5" s="1"/>
  <c r="J354" i="5"/>
  <c r="K352" i="5" s="1"/>
  <c r="J54" i="5"/>
  <c r="J366" i="5"/>
  <c r="J263" i="5"/>
  <c r="J262" i="5"/>
  <c r="J250" i="5"/>
  <c r="J470" i="5"/>
  <c r="J471" i="5"/>
  <c r="J146" i="5"/>
  <c r="K508" i="5"/>
  <c r="J511" i="5"/>
  <c r="K506" i="5" s="1"/>
  <c r="K509" i="5" s="1"/>
  <c r="K523" i="5" s="1"/>
  <c r="J210" i="5" l="1"/>
  <c r="J314" i="5"/>
  <c r="J302" i="5"/>
  <c r="K300" i="5" s="1"/>
  <c r="J196" i="5"/>
  <c r="J198" i="5" s="1"/>
  <c r="K196" i="5" s="1"/>
  <c r="I25" i="5"/>
  <c r="I29" i="5" s="1"/>
  <c r="H14" i="7" s="1"/>
  <c r="H25" i="7" s="1"/>
  <c r="J418" i="5"/>
  <c r="J406" i="5"/>
  <c r="K404" i="5" s="1"/>
  <c r="K92" i="5"/>
  <c r="K94" i="5" s="1"/>
  <c r="K95" i="5" s="1"/>
  <c r="L90" i="5" s="1"/>
  <c r="L93" i="5" s="1"/>
  <c r="L107" i="5" s="1"/>
  <c r="K106" i="5"/>
  <c r="K456" i="5"/>
  <c r="K458" i="5" s="1"/>
  <c r="G16" i="7"/>
  <c r="G27" i="7" s="1"/>
  <c r="H24" i="7"/>
  <c r="R401" i="5"/>
  <c r="J355" i="5"/>
  <c r="K350" i="5" s="1"/>
  <c r="K353" i="5" s="1"/>
  <c r="K367" i="5" s="1"/>
  <c r="J26" i="5"/>
  <c r="K40" i="5"/>
  <c r="K42" i="5" s="1"/>
  <c r="K43" i="5" s="1"/>
  <c r="L38" i="5" s="1"/>
  <c r="L41" i="5" s="1"/>
  <c r="L55" i="5" s="1"/>
  <c r="J147" i="5"/>
  <c r="K142" i="5" s="1"/>
  <c r="K145" i="5" s="1"/>
  <c r="K144" i="5"/>
  <c r="K54" i="5"/>
  <c r="K522" i="5"/>
  <c r="K470" i="5"/>
  <c r="K510" i="5"/>
  <c r="J251" i="5"/>
  <c r="K246" i="5" s="1"/>
  <c r="K249" i="5" s="1"/>
  <c r="K263" i="5" s="1"/>
  <c r="K248" i="5"/>
  <c r="J199" i="5" l="1"/>
  <c r="K194" i="5" s="1"/>
  <c r="K197" i="5" s="1"/>
  <c r="K211" i="5" s="1"/>
  <c r="J303" i="5"/>
  <c r="K298" i="5" s="1"/>
  <c r="K301" i="5" s="1"/>
  <c r="K315" i="5" s="1"/>
  <c r="J25" i="5"/>
  <c r="J29" i="5" s="1"/>
  <c r="I14" i="7" s="1"/>
  <c r="I25" i="7" s="1"/>
  <c r="L92" i="5"/>
  <c r="L94" i="5" s="1"/>
  <c r="J407" i="5"/>
  <c r="K402" i="5" s="1"/>
  <c r="K405" i="5" s="1"/>
  <c r="K418" i="5" s="1"/>
  <c r="K354" i="5"/>
  <c r="K355" i="5" s="1"/>
  <c r="L350" i="5" s="1"/>
  <c r="L353" i="5" s="1"/>
  <c r="L367" i="5" s="1"/>
  <c r="K366" i="5"/>
  <c r="H16" i="7"/>
  <c r="H27" i="7" s="1"/>
  <c r="I13" i="7"/>
  <c r="I24" i="7" s="1"/>
  <c r="S401" i="5"/>
  <c r="K250" i="5"/>
  <c r="L248" i="5" s="1"/>
  <c r="K262" i="5"/>
  <c r="L40" i="5"/>
  <c r="L42" i="5" s="1"/>
  <c r="L106" i="5"/>
  <c r="L54" i="5"/>
  <c r="L508" i="5"/>
  <c r="K511" i="5"/>
  <c r="L506" i="5" s="1"/>
  <c r="L509" i="5" s="1"/>
  <c r="L523" i="5" s="1"/>
  <c r="L456" i="5"/>
  <c r="K459" i="5"/>
  <c r="L454" i="5" s="1"/>
  <c r="L457" i="5" s="1"/>
  <c r="L471" i="5" s="1"/>
  <c r="K146" i="5"/>
  <c r="K159" i="5"/>
  <c r="K158" i="5"/>
  <c r="K302" i="5" l="1"/>
  <c r="L300" i="5" s="1"/>
  <c r="K210" i="5"/>
  <c r="K314" i="5"/>
  <c r="K198" i="5"/>
  <c r="K199" i="5" s="1"/>
  <c r="L194" i="5" s="1"/>
  <c r="L197" i="5" s="1"/>
  <c r="L211" i="5" s="1"/>
  <c r="K419" i="5"/>
  <c r="K26" i="5" s="1"/>
  <c r="J13" i="7" s="1"/>
  <c r="J24" i="7" s="1"/>
  <c r="K406" i="5"/>
  <c r="K407" i="5" s="1"/>
  <c r="L402" i="5" s="1"/>
  <c r="L405" i="5" s="1"/>
  <c r="L419" i="5" s="1"/>
  <c r="L352" i="5"/>
  <c r="L354" i="5" s="1"/>
  <c r="L355" i="5" s="1"/>
  <c r="M350" i="5" s="1"/>
  <c r="M353" i="5" s="1"/>
  <c r="M367" i="5" s="1"/>
  <c r="L366" i="5"/>
  <c r="I16" i="7"/>
  <c r="I27" i="7" s="1"/>
  <c r="T401" i="5"/>
  <c r="L522" i="5"/>
  <c r="K251" i="5"/>
  <c r="L246" i="5" s="1"/>
  <c r="L249" i="5" s="1"/>
  <c r="L263" i="5" s="1"/>
  <c r="L458" i="5"/>
  <c r="L510" i="5"/>
  <c r="K147" i="5"/>
  <c r="L142" i="5" s="1"/>
  <c r="L145" i="5" s="1"/>
  <c r="L159" i="5" s="1"/>
  <c r="L144" i="5"/>
  <c r="L470" i="5"/>
  <c r="M40" i="5"/>
  <c r="L43" i="5"/>
  <c r="M38" i="5" s="1"/>
  <c r="M41" i="5" s="1"/>
  <c r="M55" i="5" s="1"/>
  <c r="L95" i="5"/>
  <c r="M90" i="5" s="1"/>
  <c r="M93" i="5" s="1"/>
  <c r="M107" i="5" s="1"/>
  <c r="M92" i="5"/>
  <c r="K25" i="5" l="1"/>
  <c r="K29" i="5" s="1"/>
  <c r="J14" i="7" s="1"/>
  <c r="J25" i="7" s="1"/>
  <c r="K303" i="5"/>
  <c r="L298" i="5" s="1"/>
  <c r="L301" i="5" s="1"/>
  <c r="L315" i="5" s="1"/>
  <c r="L26" i="5" s="1"/>
  <c r="L196" i="5"/>
  <c r="L198" i="5" s="1"/>
  <c r="M352" i="5"/>
  <c r="M354" i="5" s="1"/>
  <c r="M355" i="5" s="1"/>
  <c r="N350" i="5" s="1"/>
  <c r="N353" i="5" s="1"/>
  <c r="N367" i="5" s="1"/>
  <c r="L404" i="5"/>
  <c r="L406" i="5" s="1"/>
  <c r="M366" i="5"/>
  <c r="L210" i="5"/>
  <c r="L418" i="5"/>
  <c r="U401" i="5"/>
  <c r="L250" i="5"/>
  <c r="L251" i="5" s="1"/>
  <c r="M246" i="5" s="1"/>
  <c r="M249" i="5" s="1"/>
  <c r="L262" i="5"/>
  <c r="M54" i="5"/>
  <c r="L158" i="5"/>
  <c r="L146" i="5"/>
  <c r="M144" i="5" s="1"/>
  <c r="M94" i="5"/>
  <c r="M456" i="5"/>
  <c r="L459" i="5"/>
  <c r="M454" i="5" s="1"/>
  <c r="M457" i="5" s="1"/>
  <c r="M471" i="5" s="1"/>
  <c r="M106" i="5"/>
  <c r="M42" i="5"/>
  <c r="M508" i="5"/>
  <c r="L511" i="5"/>
  <c r="M506" i="5" s="1"/>
  <c r="M509" i="5" s="1"/>
  <c r="J16" i="7" l="1"/>
  <c r="J27" i="7" s="1"/>
  <c r="L314" i="5"/>
  <c r="L25" i="5" s="1"/>
  <c r="L29" i="5" s="1"/>
  <c r="K14" i="7" s="1"/>
  <c r="K25" i="7" s="1"/>
  <c r="L302" i="5"/>
  <c r="L303" i="5" s="1"/>
  <c r="M298" i="5" s="1"/>
  <c r="M301" i="5" s="1"/>
  <c r="M315" i="5" s="1"/>
  <c r="N366" i="5"/>
  <c r="N352" i="5"/>
  <c r="N354" i="5" s="1"/>
  <c r="O352" i="5" s="1"/>
  <c r="M248" i="5"/>
  <c r="M250" i="5" s="1"/>
  <c r="N248" i="5" s="1"/>
  <c r="M196" i="5"/>
  <c r="L199" i="5"/>
  <c r="M194" i="5" s="1"/>
  <c r="M197" i="5" s="1"/>
  <c r="K13" i="7"/>
  <c r="K24" i="7" s="1"/>
  <c r="L407" i="5"/>
  <c r="M402" i="5" s="1"/>
  <c r="M405" i="5" s="1"/>
  <c r="M404" i="5"/>
  <c r="V401" i="5"/>
  <c r="L147" i="5"/>
  <c r="M142" i="5" s="1"/>
  <c r="M145" i="5" s="1"/>
  <c r="M159" i="5" s="1"/>
  <c r="M523" i="5"/>
  <c r="M522" i="5"/>
  <c r="N40" i="5"/>
  <c r="M43" i="5"/>
  <c r="N38" i="5" s="1"/>
  <c r="N41" i="5" s="1"/>
  <c r="M510" i="5"/>
  <c r="M263" i="5"/>
  <c r="M262" i="5"/>
  <c r="M470" i="5"/>
  <c r="M458" i="5"/>
  <c r="N92" i="5"/>
  <c r="M95" i="5"/>
  <c r="N90" i="5" s="1"/>
  <c r="N93" i="5" s="1"/>
  <c r="N107" i="5" s="1"/>
  <c r="M314" i="5" l="1"/>
  <c r="M300" i="5"/>
  <c r="M302" i="5" s="1"/>
  <c r="M303" i="5" s="1"/>
  <c r="N298" i="5" s="1"/>
  <c r="N301" i="5" s="1"/>
  <c r="N315" i="5" s="1"/>
  <c r="N355" i="5"/>
  <c r="O350" i="5" s="1"/>
  <c r="O353" i="5" s="1"/>
  <c r="O367" i="5" s="1"/>
  <c r="M198" i="5"/>
  <c r="M199" i="5" s="1"/>
  <c r="N194" i="5" s="1"/>
  <c r="N197" i="5" s="1"/>
  <c r="N211" i="5" s="1"/>
  <c r="M211" i="5"/>
  <c r="M210" i="5"/>
  <c r="M406" i="5"/>
  <c r="M407" i="5" s="1"/>
  <c r="N402" i="5" s="1"/>
  <c r="N405" i="5" s="1"/>
  <c r="N419" i="5" s="1"/>
  <c r="K16" i="7"/>
  <c r="K27" i="7" s="1"/>
  <c r="W401" i="5"/>
  <c r="M419" i="5"/>
  <c r="M418" i="5"/>
  <c r="M251" i="5"/>
  <c r="N246" i="5" s="1"/>
  <c r="N249" i="5" s="1"/>
  <c r="N263" i="5" s="1"/>
  <c r="M158" i="5"/>
  <c r="M146" i="5"/>
  <c r="M459" i="5"/>
  <c r="N454" i="5" s="1"/>
  <c r="N457" i="5" s="1"/>
  <c r="N471" i="5" s="1"/>
  <c r="N456" i="5"/>
  <c r="M511" i="5"/>
  <c r="N506" i="5" s="1"/>
  <c r="N509" i="5" s="1"/>
  <c r="N523" i="5" s="1"/>
  <c r="N508" i="5"/>
  <c r="N42" i="5"/>
  <c r="N94" i="5"/>
  <c r="N106" i="5"/>
  <c r="N55" i="5"/>
  <c r="N54" i="5"/>
  <c r="N314" i="5" l="1"/>
  <c r="O366" i="5"/>
  <c r="O354" i="5"/>
  <c r="O355" i="5" s="1"/>
  <c r="P350" i="5" s="1"/>
  <c r="P353" i="5" s="1"/>
  <c r="P367" i="5" s="1"/>
  <c r="N300" i="5"/>
  <c r="N302" i="5" s="1"/>
  <c r="O300" i="5" s="1"/>
  <c r="N210" i="5"/>
  <c r="N196" i="5"/>
  <c r="N198" i="5" s="1"/>
  <c r="M26" i="5"/>
  <c r="L13" i="7" s="1"/>
  <c r="L24" i="7" s="1"/>
  <c r="N250" i="5"/>
  <c r="N251" i="5" s="1"/>
  <c r="O246" i="5" s="1"/>
  <c r="O249" i="5" s="1"/>
  <c r="O263" i="5" s="1"/>
  <c r="N262" i="5"/>
  <c r="N404" i="5"/>
  <c r="N406" i="5" s="1"/>
  <c r="N418" i="5"/>
  <c r="M25" i="5"/>
  <c r="M29" i="5" s="1"/>
  <c r="X401" i="5"/>
  <c r="N522" i="5"/>
  <c r="N144" i="5"/>
  <c r="M147" i="5"/>
  <c r="N142" i="5" s="1"/>
  <c r="N145" i="5" s="1"/>
  <c r="N470" i="5"/>
  <c r="N510" i="5"/>
  <c r="O508" i="5" s="1"/>
  <c r="N458" i="5"/>
  <c r="O456" i="5" s="1"/>
  <c r="N95" i="5"/>
  <c r="O90" i="5" s="1"/>
  <c r="O93" i="5" s="1"/>
  <c r="O107" i="5" s="1"/>
  <c r="O92" i="5"/>
  <c r="O40" i="5"/>
  <c r="N43" i="5"/>
  <c r="O38" i="5" s="1"/>
  <c r="O41" i="5" s="1"/>
  <c r="O55" i="5" s="1"/>
  <c r="N303" i="5" l="1"/>
  <c r="O298" i="5" s="1"/>
  <c r="O301" i="5" s="1"/>
  <c r="O315" i="5" s="1"/>
  <c r="P352" i="5"/>
  <c r="P354" i="5" s="1"/>
  <c r="Q352" i="5" s="1"/>
  <c r="P366" i="5"/>
  <c r="O248" i="5"/>
  <c r="O250" i="5" s="1"/>
  <c r="O196" i="5"/>
  <c r="N199" i="5"/>
  <c r="O194" i="5" s="1"/>
  <c r="O197" i="5" s="1"/>
  <c r="L14" i="7"/>
  <c r="L25" i="7" s="1"/>
  <c r="Y401" i="5"/>
  <c r="O404" i="5"/>
  <c r="N407" i="5"/>
  <c r="O402" i="5" s="1"/>
  <c r="O405" i="5" s="1"/>
  <c r="N159" i="5"/>
  <c r="N26" i="5" s="1"/>
  <c r="N158" i="5"/>
  <c r="N25" i="5" s="1"/>
  <c r="N29" i="5" s="1"/>
  <c r="M14" i="7" s="1"/>
  <c r="M25" i="7" s="1"/>
  <c r="N146" i="5"/>
  <c r="N511" i="5"/>
  <c r="O506" i="5" s="1"/>
  <c r="O509" i="5" s="1"/>
  <c r="N459" i="5"/>
  <c r="O454" i="5" s="1"/>
  <c r="O457" i="5" s="1"/>
  <c r="O458" i="5" s="1"/>
  <c r="O54" i="5"/>
  <c r="O94" i="5"/>
  <c r="O42" i="5"/>
  <c r="O106" i="5"/>
  <c r="O262" i="5"/>
  <c r="O302" i="5" l="1"/>
  <c r="O303" i="5" s="1"/>
  <c r="P298" i="5" s="1"/>
  <c r="P301" i="5" s="1"/>
  <c r="O314" i="5"/>
  <c r="P355" i="5"/>
  <c r="Q350" i="5" s="1"/>
  <c r="Q353" i="5" s="1"/>
  <c r="Q367" i="5" s="1"/>
  <c r="O211" i="5"/>
  <c r="O210" i="5"/>
  <c r="O198" i="5"/>
  <c r="L16" i="7"/>
  <c r="L27" i="7" s="1"/>
  <c r="M13" i="7"/>
  <c r="M24" i="7" s="1"/>
  <c r="O419" i="5"/>
  <c r="O418" i="5"/>
  <c r="O406" i="5"/>
  <c r="Z401" i="5"/>
  <c r="O144" i="5"/>
  <c r="N147" i="5"/>
  <c r="O142" i="5" s="1"/>
  <c r="O145" i="5" s="1"/>
  <c r="O471" i="5"/>
  <c r="O470" i="5"/>
  <c r="O523" i="5"/>
  <c r="O522" i="5"/>
  <c r="O510" i="5"/>
  <c r="O43" i="5"/>
  <c r="P38" i="5" s="1"/>
  <c r="P41" i="5" s="1"/>
  <c r="P40" i="5"/>
  <c r="P248" i="5"/>
  <c r="O251" i="5"/>
  <c r="P246" i="5" s="1"/>
  <c r="P249" i="5" s="1"/>
  <c r="P263" i="5" s="1"/>
  <c r="P456" i="5"/>
  <c r="O459" i="5"/>
  <c r="P454" i="5" s="1"/>
  <c r="P457" i="5" s="1"/>
  <c r="P92" i="5"/>
  <c r="O95" i="5"/>
  <c r="P90" i="5" s="1"/>
  <c r="P93" i="5" s="1"/>
  <c r="P107" i="5" s="1"/>
  <c r="P300" i="5" l="1"/>
  <c r="Q354" i="5"/>
  <c r="Q366" i="5"/>
  <c r="P196" i="5"/>
  <c r="O199" i="5"/>
  <c r="P194" i="5" s="1"/>
  <c r="P197" i="5" s="1"/>
  <c r="M16" i="7"/>
  <c r="M27" i="7" s="1"/>
  <c r="AA401" i="5"/>
  <c r="P404" i="5"/>
  <c r="O407" i="5"/>
  <c r="P402" i="5" s="1"/>
  <c r="P405" i="5" s="1"/>
  <c r="P419" i="5" s="1"/>
  <c r="P42" i="5"/>
  <c r="Q40" i="5" s="1"/>
  <c r="P315" i="5"/>
  <c r="P314" i="5"/>
  <c r="P302" i="5"/>
  <c r="P94" i="5"/>
  <c r="P95" i="5" s="1"/>
  <c r="Q90" i="5" s="1"/>
  <c r="Q93" i="5" s="1"/>
  <c r="Q107" i="5" s="1"/>
  <c r="P458" i="5"/>
  <c r="P459" i="5" s="1"/>
  <c r="Q454" i="5" s="1"/>
  <c r="Q457" i="5" s="1"/>
  <c r="Q471" i="5" s="1"/>
  <c r="P262" i="5"/>
  <c r="P250" i="5"/>
  <c r="Q248" i="5" s="1"/>
  <c r="O159" i="5"/>
  <c r="O26" i="5" s="1"/>
  <c r="O158" i="5"/>
  <c r="O25" i="5" s="1"/>
  <c r="O29" i="5" s="1"/>
  <c r="N14" i="7" s="1"/>
  <c r="N25" i="7" s="1"/>
  <c r="O146" i="5"/>
  <c r="O511" i="5"/>
  <c r="P506" i="5" s="1"/>
  <c r="P509" i="5" s="1"/>
  <c r="P523" i="5" s="1"/>
  <c r="P508" i="5"/>
  <c r="P471" i="5"/>
  <c r="P470" i="5"/>
  <c r="P55" i="5"/>
  <c r="P54" i="5"/>
  <c r="P106" i="5"/>
  <c r="Q355" i="5" l="1"/>
  <c r="R350" i="5" s="1"/>
  <c r="R353" i="5" s="1"/>
  <c r="R352" i="5"/>
  <c r="P211" i="5"/>
  <c r="P210" i="5"/>
  <c r="P198" i="5"/>
  <c r="P406" i="5"/>
  <c r="Q404" i="5" s="1"/>
  <c r="P251" i="5"/>
  <c r="Q246" i="5" s="1"/>
  <c r="Q249" i="5" s="1"/>
  <c r="Q263" i="5" s="1"/>
  <c r="Q456" i="5"/>
  <c r="Q458" i="5" s="1"/>
  <c r="Q459" i="5" s="1"/>
  <c r="R454" i="5" s="1"/>
  <c r="R457" i="5" s="1"/>
  <c r="R471" i="5" s="1"/>
  <c r="P418" i="5"/>
  <c r="Q92" i="5"/>
  <c r="Q94" i="5" s="1"/>
  <c r="N13" i="7"/>
  <c r="N24" i="7" s="1"/>
  <c r="AB401" i="5"/>
  <c r="P43" i="5"/>
  <c r="Q38" i="5" s="1"/>
  <c r="Q41" i="5" s="1"/>
  <c r="Q55" i="5" s="1"/>
  <c r="Q106" i="5"/>
  <c r="P303" i="5"/>
  <c r="Q298" i="5" s="1"/>
  <c r="Q301" i="5" s="1"/>
  <c r="Q300" i="5"/>
  <c r="O147" i="5"/>
  <c r="P142" i="5" s="1"/>
  <c r="P145" i="5" s="1"/>
  <c r="P159" i="5" s="1"/>
  <c r="P144" i="5"/>
  <c r="P510" i="5"/>
  <c r="Q470" i="5"/>
  <c r="P522" i="5"/>
  <c r="R354" i="5" l="1"/>
  <c r="R367" i="5"/>
  <c r="R366" i="5"/>
  <c r="P26" i="5"/>
  <c r="O13" i="7" s="1"/>
  <c r="O24" i="7" s="1"/>
  <c r="Q250" i="5"/>
  <c r="Q251" i="5" s="1"/>
  <c r="R246" i="5" s="1"/>
  <c r="R249" i="5" s="1"/>
  <c r="R263" i="5" s="1"/>
  <c r="P407" i="5"/>
  <c r="Q402" i="5" s="1"/>
  <c r="Q405" i="5" s="1"/>
  <c r="Q419" i="5" s="1"/>
  <c r="Q196" i="5"/>
  <c r="P199" i="5"/>
  <c r="Q194" i="5" s="1"/>
  <c r="Q197" i="5" s="1"/>
  <c r="Q211" i="5" s="1"/>
  <c r="Q262" i="5"/>
  <c r="R456" i="5"/>
  <c r="R458" i="5" s="1"/>
  <c r="N16" i="7"/>
  <c r="N27" i="7" s="1"/>
  <c r="Q42" i="5"/>
  <c r="AC401" i="5"/>
  <c r="Q302" i="5"/>
  <c r="R300" i="5" s="1"/>
  <c r="Q54" i="5"/>
  <c r="P158" i="5"/>
  <c r="P25" i="5" s="1"/>
  <c r="P29" i="5" s="1"/>
  <c r="O14" i="7" s="1"/>
  <c r="O25" i="7" s="1"/>
  <c r="Q315" i="5"/>
  <c r="Q314" i="5"/>
  <c r="P146" i="5"/>
  <c r="Q508" i="5"/>
  <c r="P511" i="5"/>
  <c r="Q506" i="5" s="1"/>
  <c r="Q509" i="5" s="1"/>
  <c r="Q523" i="5" s="1"/>
  <c r="R92" i="5"/>
  <c r="Q95" i="5"/>
  <c r="R90" i="5" s="1"/>
  <c r="R93" i="5" s="1"/>
  <c r="R470" i="5"/>
  <c r="S352" i="5" l="1"/>
  <c r="R355" i="5"/>
  <c r="S350" i="5" s="1"/>
  <c r="S353" i="5" s="1"/>
  <c r="S367" i="5" s="1"/>
  <c r="R248" i="5"/>
  <c r="R250" i="5" s="1"/>
  <c r="R251" i="5" s="1"/>
  <c r="S246" i="5" s="1"/>
  <c r="S249" i="5" s="1"/>
  <c r="S263" i="5" s="1"/>
  <c r="Q418" i="5"/>
  <c r="Q198" i="5"/>
  <c r="R196" i="5" s="1"/>
  <c r="Q406" i="5"/>
  <c r="R404" i="5" s="1"/>
  <c r="Q303" i="5"/>
  <c r="R298" i="5" s="1"/>
  <c r="R301" i="5" s="1"/>
  <c r="R315" i="5" s="1"/>
  <c r="Q210" i="5"/>
  <c r="AD401" i="5"/>
  <c r="Q43" i="5"/>
  <c r="R38" i="5" s="1"/>
  <c r="R41" i="5" s="1"/>
  <c r="R40" i="5"/>
  <c r="O16" i="7"/>
  <c r="O27" i="7" s="1"/>
  <c r="P147" i="5"/>
  <c r="Q142" i="5" s="1"/>
  <c r="Q145" i="5" s="1"/>
  <c r="Q144" i="5"/>
  <c r="Q510" i="5"/>
  <c r="R94" i="5"/>
  <c r="R95" i="5" s="1"/>
  <c r="S90" i="5" s="1"/>
  <c r="S93" i="5" s="1"/>
  <c r="S107" i="5" s="1"/>
  <c r="Q522" i="5"/>
  <c r="R459" i="5"/>
  <c r="S454" i="5" s="1"/>
  <c r="S457" i="5" s="1"/>
  <c r="S471" i="5" s="1"/>
  <c r="S456" i="5"/>
  <c r="R262" i="5"/>
  <c r="R107" i="5"/>
  <c r="R106" i="5"/>
  <c r="S354" i="5" l="1"/>
  <c r="S366" i="5"/>
  <c r="Q199" i="5"/>
  <c r="R194" i="5" s="1"/>
  <c r="R197" i="5" s="1"/>
  <c r="R211" i="5" s="1"/>
  <c r="R314" i="5"/>
  <c r="R302" i="5"/>
  <c r="R303" i="5" s="1"/>
  <c r="S298" i="5" s="1"/>
  <c r="S301" i="5" s="1"/>
  <c r="Q407" i="5"/>
  <c r="R402" i="5" s="1"/>
  <c r="R405" i="5" s="1"/>
  <c r="R419" i="5" s="1"/>
  <c r="R55" i="5"/>
  <c r="R54" i="5"/>
  <c r="R42" i="5"/>
  <c r="S248" i="5"/>
  <c r="S250" i="5" s="1"/>
  <c r="T248" i="5" s="1"/>
  <c r="Q146" i="5"/>
  <c r="R144" i="5" s="1"/>
  <c r="Q159" i="5"/>
  <c r="Q26" i="5" s="1"/>
  <c r="Q158" i="5"/>
  <c r="S92" i="5"/>
  <c r="S94" i="5" s="1"/>
  <c r="S262" i="5"/>
  <c r="R508" i="5"/>
  <c r="Q511" i="5"/>
  <c r="R506" i="5" s="1"/>
  <c r="R509" i="5" s="1"/>
  <c r="R523" i="5" s="1"/>
  <c r="S470" i="5"/>
  <c r="S106" i="5"/>
  <c r="S458" i="5"/>
  <c r="T352" i="5" l="1"/>
  <c r="S355" i="5"/>
  <c r="T350" i="5" s="1"/>
  <c r="T353" i="5" s="1"/>
  <c r="S300" i="5"/>
  <c r="S302" i="5" s="1"/>
  <c r="R406" i="5"/>
  <c r="S404" i="5" s="1"/>
  <c r="R210" i="5"/>
  <c r="R198" i="5"/>
  <c r="R199" i="5" s="1"/>
  <c r="S194" i="5" s="1"/>
  <c r="S197" i="5" s="1"/>
  <c r="S211" i="5" s="1"/>
  <c r="R418" i="5"/>
  <c r="P13" i="7"/>
  <c r="P24" i="7" s="1"/>
  <c r="S40" i="5"/>
  <c r="R43" i="5"/>
  <c r="S38" i="5" s="1"/>
  <c r="S41" i="5" s="1"/>
  <c r="S251" i="5"/>
  <c r="T246" i="5" s="1"/>
  <c r="T249" i="5" s="1"/>
  <c r="T263" i="5" s="1"/>
  <c r="Q147" i="5"/>
  <c r="R142" i="5" s="1"/>
  <c r="R145" i="5" s="1"/>
  <c r="R159" i="5" s="1"/>
  <c r="R26" i="5" s="1"/>
  <c r="R522" i="5"/>
  <c r="S315" i="5"/>
  <c r="S314" i="5"/>
  <c r="R510" i="5"/>
  <c r="S508" i="5" s="1"/>
  <c r="Q25" i="5"/>
  <c r="Q29" i="5" s="1"/>
  <c r="P14" i="7" s="1"/>
  <c r="P25" i="7" s="1"/>
  <c r="S95" i="5"/>
  <c r="T90" i="5" s="1"/>
  <c r="T93" i="5" s="1"/>
  <c r="T107" i="5" s="1"/>
  <c r="T92" i="5"/>
  <c r="T456" i="5"/>
  <c r="S459" i="5"/>
  <c r="T454" i="5" s="1"/>
  <c r="T457" i="5" s="1"/>
  <c r="T471" i="5" s="1"/>
  <c r="T367" i="5" l="1"/>
  <c r="T366" i="5"/>
  <c r="T354" i="5"/>
  <c r="R407" i="5"/>
  <c r="S402" i="5" s="1"/>
  <c r="S405" i="5" s="1"/>
  <c r="S419" i="5" s="1"/>
  <c r="S196" i="5"/>
  <c r="S198" i="5" s="1"/>
  <c r="S210" i="5"/>
  <c r="Q13" i="7"/>
  <c r="Q24" i="7" s="1"/>
  <c r="T250" i="5"/>
  <c r="T251" i="5" s="1"/>
  <c r="U246" i="5" s="1"/>
  <c r="U249" i="5" s="1"/>
  <c r="U263" i="5" s="1"/>
  <c r="S55" i="5"/>
  <c r="S54" i="5"/>
  <c r="R146" i="5"/>
  <c r="S144" i="5" s="1"/>
  <c r="R158" i="5"/>
  <c r="R25" i="5" s="1"/>
  <c r="R29" i="5" s="1"/>
  <c r="Q14" i="7" s="1"/>
  <c r="Q25" i="7" s="1"/>
  <c r="S42" i="5"/>
  <c r="R511" i="5"/>
  <c r="S506" i="5" s="1"/>
  <c r="S509" i="5" s="1"/>
  <c r="S523" i="5" s="1"/>
  <c r="T106" i="5"/>
  <c r="T262" i="5"/>
  <c r="P16" i="7"/>
  <c r="P27" i="7" s="1"/>
  <c r="S303" i="5"/>
  <c r="T298" i="5" s="1"/>
  <c r="T301" i="5" s="1"/>
  <c r="T315" i="5" s="1"/>
  <c r="T300" i="5"/>
  <c r="T458" i="5"/>
  <c r="U456" i="5" s="1"/>
  <c r="T94" i="5"/>
  <c r="U92" i="5" s="1"/>
  <c r="T470" i="5"/>
  <c r="U352" i="5" l="1"/>
  <c r="T355" i="5"/>
  <c r="U350" i="5" s="1"/>
  <c r="U353" i="5" s="1"/>
  <c r="U367" i="5" s="1"/>
  <c r="S406" i="5"/>
  <c r="T404" i="5" s="1"/>
  <c r="S418" i="5"/>
  <c r="T196" i="5"/>
  <c r="S199" i="5"/>
  <c r="T194" i="5" s="1"/>
  <c r="T197" i="5" s="1"/>
  <c r="T211" i="5" s="1"/>
  <c r="R147" i="5"/>
  <c r="S142" i="5" s="1"/>
  <c r="S145" i="5" s="1"/>
  <c r="S146" i="5" s="1"/>
  <c r="U262" i="5"/>
  <c r="S522" i="5"/>
  <c r="S510" i="5"/>
  <c r="S511" i="5" s="1"/>
  <c r="T506" i="5" s="1"/>
  <c r="T509" i="5" s="1"/>
  <c r="T523" i="5" s="1"/>
  <c r="U248" i="5"/>
  <c r="U250" i="5" s="1"/>
  <c r="U251" i="5" s="1"/>
  <c r="V246" i="5" s="1"/>
  <c r="V249" i="5" s="1"/>
  <c r="T40" i="5"/>
  <c r="S43" i="5"/>
  <c r="T38" i="5" s="1"/>
  <c r="T41" i="5" s="1"/>
  <c r="T95" i="5"/>
  <c r="U90" i="5" s="1"/>
  <c r="U93" i="5" s="1"/>
  <c r="U107" i="5" s="1"/>
  <c r="T302" i="5"/>
  <c r="U300" i="5" s="1"/>
  <c r="Q16" i="7"/>
  <c r="Q27" i="7" s="1"/>
  <c r="T314" i="5"/>
  <c r="T459" i="5"/>
  <c r="U454" i="5" s="1"/>
  <c r="U457" i="5" s="1"/>
  <c r="U470" i="5" s="1"/>
  <c r="U354" i="5" l="1"/>
  <c r="U366" i="5"/>
  <c r="S158" i="5"/>
  <c r="S25" i="5" s="1"/>
  <c r="S29" i="5" s="1"/>
  <c r="R14" i="7" s="1"/>
  <c r="R25" i="7" s="1"/>
  <c r="S407" i="5"/>
  <c r="T402" i="5" s="1"/>
  <c r="T405" i="5" s="1"/>
  <c r="T419" i="5" s="1"/>
  <c r="S159" i="5"/>
  <c r="S26" i="5" s="1"/>
  <c r="R13" i="7" s="1"/>
  <c r="R24" i="7" s="1"/>
  <c r="T198" i="5"/>
  <c r="T210" i="5"/>
  <c r="T508" i="5"/>
  <c r="T510" i="5" s="1"/>
  <c r="T511" i="5" s="1"/>
  <c r="U506" i="5" s="1"/>
  <c r="U509" i="5" s="1"/>
  <c r="U523" i="5" s="1"/>
  <c r="T522" i="5"/>
  <c r="V248" i="5"/>
  <c r="V250" i="5" s="1"/>
  <c r="U106" i="5"/>
  <c r="U94" i="5"/>
  <c r="U95" i="5" s="1"/>
  <c r="V90" i="5" s="1"/>
  <c r="V93" i="5" s="1"/>
  <c r="V107" i="5" s="1"/>
  <c r="T303" i="5"/>
  <c r="U298" i="5" s="1"/>
  <c r="U301" i="5" s="1"/>
  <c r="U315" i="5" s="1"/>
  <c r="T55" i="5"/>
  <c r="T54" i="5"/>
  <c r="T42" i="5"/>
  <c r="U458" i="5"/>
  <c r="U459" i="5" s="1"/>
  <c r="V454" i="5" s="1"/>
  <c r="V457" i="5" s="1"/>
  <c r="U471" i="5"/>
  <c r="S147" i="5"/>
  <c r="T142" i="5" s="1"/>
  <c r="T145" i="5" s="1"/>
  <c r="T159" i="5" s="1"/>
  <c r="T144" i="5"/>
  <c r="V263" i="5"/>
  <c r="V262" i="5"/>
  <c r="T406" i="5" l="1"/>
  <c r="T407" i="5" s="1"/>
  <c r="U402" i="5" s="1"/>
  <c r="U405" i="5" s="1"/>
  <c r="U419" i="5" s="1"/>
  <c r="V352" i="5"/>
  <c r="U355" i="5"/>
  <c r="V350" i="5" s="1"/>
  <c r="V353" i="5" s="1"/>
  <c r="T418" i="5"/>
  <c r="U522" i="5"/>
  <c r="U508" i="5"/>
  <c r="U510" i="5" s="1"/>
  <c r="U511" i="5" s="1"/>
  <c r="V506" i="5" s="1"/>
  <c r="V509" i="5" s="1"/>
  <c r="V523" i="5" s="1"/>
  <c r="T199" i="5"/>
  <c r="U194" i="5" s="1"/>
  <c r="U197" i="5" s="1"/>
  <c r="U211" i="5" s="1"/>
  <c r="U196" i="5"/>
  <c r="V456" i="5"/>
  <c r="V458" i="5" s="1"/>
  <c r="V459" i="5" s="1"/>
  <c r="W454" i="5" s="1"/>
  <c r="W457" i="5" s="1"/>
  <c r="W471" i="5" s="1"/>
  <c r="V92" i="5"/>
  <c r="V94" i="5" s="1"/>
  <c r="V95" i="5" s="1"/>
  <c r="W90" i="5" s="1"/>
  <c r="W93" i="5" s="1"/>
  <c r="W107" i="5" s="1"/>
  <c r="U314" i="5"/>
  <c r="V106" i="5"/>
  <c r="U302" i="5"/>
  <c r="V300" i="5" s="1"/>
  <c r="T26" i="5"/>
  <c r="S13" i="7" s="1"/>
  <c r="S24" i="7" s="1"/>
  <c r="T43" i="5"/>
  <c r="U38" i="5" s="1"/>
  <c r="U41" i="5" s="1"/>
  <c r="U40" i="5"/>
  <c r="R16" i="7"/>
  <c r="R27" i="7" s="1"/>
  <c r="T146" i="5"/>
  <c r="U144" i="5" s="1"/>
  <c r="T158" i="5"/>
  <c r="V251" i="5"/>
  <c r="W246" i="5" s="1"/>
  <c r="W249" i="5" s="1"/>
  <c r="W263" i="5" s="1"/>
  <c r="W248" i="5"/>
  <c r="V471" i="5"/>
  <c r="V470" i="5"/>
  <c r="U404" i="5" l="1"/>
  <c r="U406" i="5" s="1"/>
  <c r="U407" i="5" s="1"/>
  <c r="V402" i="5" s="1"/>
  <c r="V405" i="5" s="1"/>
  <c r="V419" i="5" s="1"/>
  <c r="U418" i="5"/>
  <c r="V367" i="5"/>
  <c r="V366" i="5"/>
  <c r="V354" i="5"/>
  <c r="V508" i="5"/>
  <c r="V510" i="5" s="1"/>
  <c r="T25" i="5"/>
  <c r="T29" i="5" s="1"/>
  <c r="S14" i="7" s="1"/>
  <c r="S25" i="7" s="1"/>
  <c r="U198" i="5"/>
  <c r="U210" i="5"/>
  <c r="W92" i="5"/>
  <c r="W94" i="5" s="1"/>
  <c r="W95" i="5" s="1"/>
  <c r="X90" i="5" s="1"/>
  <c r="X93" i="5" s="1"/>
  <c r="W106" i="5"/>
  <c r="U303" i="5"/>
  <c r="V298" i="5" s="1"/>
  <c r="V301" i="5" s="1"/>
  <c r="V315" i="5" s="1"/>
  <c r="U42" i="5"/>
  <c r="U55" i="5"/>
  <c r="U54" i="5"/>
  <c r="T147" i="5"/>
  <c r="U142" i="5" s="1"/>
  <c r="U145" i="5" s="1"/>
  <c r="U159" i="5" s="1"/>
  <c r="W456" i="5"/>
  <c r="W458" i="5" s="1"/>
  <c r="W470" i="5"/>
  <c r="V522" i="5"/>
  <c r="W262" i="5"/>
  <c r="W250" i="5"/>
  <c r="V404" i="5" l="1"/>
  <c r="V406" i="5" s="1"/>
  <c r="V418" i="5"/>
  <c r="V355" i="5"/>
  <c r="W350" i="5" s="1"/>
  <c r="W353" i="5" s="1"/>
  <c r="W352" i="5"/>
  <c r="S16" i="7"/>
  <c r="S27" i="7" s="1"/>
  <c r="V196" i="5"/>
  <c r="U199" i="5"/>
  <c r="V194" i="5" s="1"/>
  <c r="V197" i="5" s="1"/>
  <c r="V211" i="5" s="1"/>
  <c r="V302" i="5"/>
  <c r="V303" i="5" s="1"/>
  <c r="W298" i="5" s="1"/>
  <c r="W301" i="5" s="1"/>
  <c r="W315" i="5" s="1"/>
  <c r="V314" i="5"/>
  <c r="X92" i="5"/>
  <c r="X94" i="5" s="1"/>
  <c r="U146" i="5"/>
  <c r="V144" i="5" s="1"/>
  <c r="U158" i="5"/>
  <c r="U25" i="5" s="1"/>
  <c r="U29" i="5" s="1"/>
  <c r="T14" i="7" s="1"/>
  <c r="T25" i="7" s="1"/>
  <c r="U43" i="5"/>
  <c r="V38" i="5" s="1"/>
  <c r="V41" i="5" s="1"/>
  <c r="V40" i="5"/>
  <c r="U26" i="5"/>
  <c r="X456" i="5"/>
  <c r="W459" i="5"/>
  <c r="X454" i="5" s="1"/>
  <c r="X457" i="5" s="1"/>
  <c r="X471" i="5" s="1"/>
  <c r="V511" i="5"/>
  <c r="W506" i="5" s="1"/>
  <c r="W509" i="5" s="1"/>
  <c r="W523" i="5" s="1"/>
  <c r="W508" i="5"/>
  <c r="X107" i="5"/>
  <c r="X106" i="5"/>
  <c r="X248" i="5"/>
  <c r="W251" i="5"/>
  <c r="X246" i="5" s="1"/>
  <c r="X249" i="5" s="1"/>
  <c r="X263" i="5" s="1"/>
  <c r="W404" i="5" l="1"/>
  <c r="V407" i="5"/>
  <c r="W402" i="5" s="1"/>
  <c r="W405" i="5" s="1"/>
  <c r="W419" i="5" s="1"/>
  <c r="W354" i="5"/>
  <c r="X352" i="5" s="1"/>
  <c r="W367" i="5"/>
  <c r="W366" i="5"/>
  <c r="W314" i="5"/>
  <c r="V198" i="5"/>
  <c r="V210" i="5"/>
  <c r="U147" i="5"/>
  <c r="V142" i="5" s="1"/>
  <c r="V145" i="5" s="1"/>
  <c r="V159" i="5" s="1"/>
  <c r="W300" i="5"/>
  <c r="W302" i="5" s="1"/>
  <c r="X300" i="5" s="1"/>
  <c r="V42" i="5"/>
  <c r="T13" i="7"/>
  <c r="T24" i="7" s="1"/>
  <c r="V55" i="5"/>
  <c r="V54" i="5"/>
  <c r="X470" i="5"/>
  <c r="W418" i="5"/>
  <c r="W510" i="5"/>
  <c r="X508" i="5" s="1"/>
  <c r="X458" i="5"/>
  <c r="Y456" i="5" s="1"/>
  <c r="W522" i="5"/>
  <c r="X262" i="5"/>
  <c r="X250" i="5"/>
  <c r="X95" i="5"/>
  <c r="Y90" i="5" s="1"/>
  <c r="Y93" i="5" s="1"/>
  <c r="Y107" i="5" s="1"/>
  <c r="Y92" i="5"/>
  <c r="W406" i="5" l="1"/>
  <c r="W355" i="5"/>
  <c r="X350" i="5" s="1"/>
  <c r="X353" i="5" s="1"/>
  <c r="X367" i="5" s="1"/>
  <c r="V158" i="5"/>
  <c r="V25" i="5" s="1"/>
  <c r="V29" i="5" s="1"/>
  <c r="V26" i="5"/>
  <c r="U13" i="7" s="1"/>
  <c r="U24" i="7" s="1"/>
  <c r="V146" i="5"/>
  <c r="V147" i="5" s="1"/>
  <c r="W142" i="5" s="1"/>
  <c r="W145" i="5" s="1"/>
  <c r="W303" i="5"/>
  <c r="X298" i="5" s="1"/>
  <c r="X301" i="5" s="1"/>
  <c r="X302" i="5" s="1"/>
  <c r="V199" i="5"/>
  <c r="W194" i="5" s="1"/>
  <c r="W197" i="5" s="1"/>
  <c r="W211" i="5" s="1"/>
  <c r="W196" i="5"/>
  <c r="W511" i="5"/>
  <c r="X506" i="5" s="1"/>
  <c r="X509" i="5" s="1"/>
  <c r="X523" i="5" s="1"/>
  <c r="V43" i="5"/>
  <c r="W38" i="5" s="1"/>
  <c r="W41" i="5" s="1"/>
  <c r="W55" i="5" s="1"/>
  <c r="W40" i="5"/>
  <c r="T16" i="7"/>
  <c r="T27" i="7" s="1"/>
  <c r="X404" i="5"/>
  <c r="W407" i="5"/>
  <c r="X402" i="5" s="1"/>
  <c r="X405" i="5" s="1"/>
  <c r="X419" i="5" s="1"/>
  <c r="X459" i="5"/>
  <c r="Y454" i="5" s="1"/>
  <c r="Y457" i="5" s="1"/>
  <c r="Y458" i="5" s="1"/>
  <c r="Y459" i="5" s="1"/>
  <c r="Z454" i="5" s="1"/>
  <c r="Z457" i="5" s="1"/>
  <c r="Z471" i="5" s="1"/>
  <c r="Y106" i="5"/>
  <c r="X251" i="5"/>
  <c r="Y246" i="5" s="1"/>
  <c r="Y249" i="5" s="1"/>
  <c r="Y263" i="5" s="1"/>
  <c r="Y248" i="5"/>
  <c r="Y94" i="5"/>
  <c r="X366" i="5" l="1"/>
  <c r="X354" i="5"/>
  <c r="W144" i="5"/>
  <c r="W146" i="5" s="1"/>
  <c r="X144" i="5" s="1"/>
  <c r="W42" i="5"/>
  <c r="X40" i="5" s="1"/>
  <c r="X315" i="5"/>
  <c r="W198" i="5"/>
  <c r="X196" i="5" s="1"/>
  <c r="X510" i="5"/>
  <c r="X511" i="5" s="1"/>
  <c r="Y506" i="5" s="1"/>
  <c r="Y509" i="5" s="1"/>
  <c r="X314" i="5"/>
  <c r="X522" i="5"/>
  <c r="W210" i="5"/>
  <c r="W54" i="5"/>
  <c r="U14" i="7"/>
  <c r="U25" i="7" s="1"/>
  <c r="Y471" i="5"/>
  <c r="X406" i="5"/>
  <c r="Y470" i="5"/>
  <c r="Z470" i="5" s="1"/>
  <c r="Z456" i="5"/>
  <c r="Z458" i="5" s="1"/>
  <c r="AA456" i="5" s="1"/>
  <c r="X418" i="5"/>
  <c r="X303" i="5"/>
  <c r="Y298" i="5" s="1"/>
  <c r="Y301" i="5" s="1"/>
  <c r="Y315" i="5" s="1"/>
  <c r="Y300" i="5"/>
  <c r="W159" i="5"/>
  <c r="W26" i="5" s="1"/>
  <c r="W158" i="5"/>
  <c r="Y262" i="5"/>
  <c r="Y250" i="5"/>
  <c r="Z248" i="5" s="1"/>
  <c r="Y95" i="5"/>
  <c r="Z90" i="5" s="1"/>
  <c r="Z93" i="5" s="1"/>
  <c r="Z107" i="5" s="1"/>
  <c r="Z92" i="5"/>
  <c r="Y352" i="5" l="1"/>
  <c r="X355" i="5"/>
  <c r="Y350" i="5" s="1"/>
  <c r="Y353" i="5" s="1"/>
  <c r="W43" i="5"/>
  <c r="X38" i="5" s="1"/>
  <c r="X41" i="5" s="1"/>
  <c r="X55" i="5" s="1"/>
  <c r="Y508" i="5"/>
  <c r="Y510" i="5" s="1"/>
  <c r="Y511" i="5" s="1"/>
  <c r="Z506" i="5" s="1"/>
  <c r="Z509" i="5" s="1"/>
  <c r="Z523" i="5" s="1"/>
  <c r="W199" i="5"/>
  <c r="X194" i="5" s="1"/>
  <c r="X197" i="5" s="1"/>
  <c r="X211" i="5" s="1"/>
  <c r="W147" i="5"/>
  <c r="X142" i="5" s="1"/>
  <c r="X145" i="5" s="1"/>
  <c r="X159" i="5" s="1"/>
  <c r="Z459" i="5"/>
  <c r="AA454" i="5" s="1"/>
  <c r="AA457" i="5" s="1"/>
  <c r="AA471" i="5" s="1"/>
  <c r="U16" i="7"/>
  <c r="U27" i="7" s="1"/>
  <c r="V13" i="7"/>
  <c r="V24" i="7" s="1"/>
  <c r="Y404" i="5"/>
  <c r="X407" i="5"/>
  <c r="Y402" i="5" s="1"/>
  <c r="Y405" i="5" s="1"/>
  <c r="Y419" i="5" s="1"/>
  <c r="Y314" i="5"/>
  <c r="Y302" i="5"/>
  <c r="Z300" i="5" s="1"/>
  <c r="Y251" i="5"/>
  <c r="Z246" i="5" s="1"/>
  <c r="Z249" i="5" s="1"/>
  <c r="Z263" i="5" s="1"/>
  <c r="W25" i="5"/>
  <c r="W29" i="5" s="1"/>
  <c r="V14" i="7" s="1"/>
  <c r="V25" i="7" s="1"/>
  <c r="Z94" i="5"/>
  <c r="Z95" i="5" s="1"/>
  <c r="AA90" i="5" s="1"/>
  <c r="AA93" i="5" s="1"/>
  <c r="AA107" i="5" s="1"/>
  <c r="Y523" i="5"/>
  <c r="Y522" i="5"/>
  <c r="Z106" i="5"/>
  <c r="X42" i="5" l="1"/>
  <c r="X43" i="5" s="1"/>
  <c r="Y38" i="5" s="1"/>
  <c r="Y41" i="5" s="1"/>
  <c r="Y55" i="5" s="1"/>
  <c r="Y354" i="5"/>
  <c r="Y367" i="5"/>
  <c r="Y366" i="5"/>
  <c r="X26" i="5"/>
  <c r="W13" i="7" s="1"/>
  <c r="W24" i="7" s="1"/>
  <c r="X54" i="5"/>
  <c r="X198" i="5"/>
  <c r="X199" i="5" s="1"/>
  <c r="Y194" i="5" s="1"/>
  <c r="Y197" i="5" s="1"/>
  <c r="X210" i="5"/>
  <c r="X146" i="5"/>
  <c r="Y144" i="5" s="1"/>
  <c r="X158" i="5"/>
  <c r="AA470" i="5"/>
  <c r="AA458" i="5"/>
  <c r="AA459" i="5" s="1"/>
  <c r="AB454" i="5" s="1"/>
  <c r="AB457" i="5" s="1"/>
  <c r="AB471" i="5" s="1"/>
  <c r="Y303" i="5"/>
  <c r="Z298" i="5" s="1"/>
  <c r="Z301" i="5" s="1"/>
  <c r="Z315" i="5" s="1"/>
  <c r="Y406" i="5"/>
  <c r="Y418" i="5"/>
  <c r="Z508" i="5"/>
  <c r="Z510" i="5" s="1"/>
  <c r="AA92" i="5"/>
  <c r="AA94" i="5" s="1"/>
  <c r="V16" i="7"/>
  <c r="V27" i="7" s="1"/>
  <c r="Z250" i="5"/>
  <c r="Z262" i="5"/>
  <c r="Z522" i="5"/>
  <c r="AA106" i="5"/>
  <c r="Y54" i="5" l="1"/>
  <c r="Y40" i="5"/>
  <c r="Y42" i="5" s="1"/>
  <c r="Z40" i="5" s="1"/>
  <c r="Z352" i="5"/>
  <c r="Y355" i="5"/>
  <c r="Z350" i="5" s="1"/>
  <c r="Z353" i="5" s="1"/>
  <c r="Z367" i="5" s="1"/>
  <c r="X25" i="5"/>
  <c r="X29" i="5" s="1"/>
  <c r="W14" i="7" s="1"/>
  <c r="W25" i="7" s="1"/>
  <c r="X147" i="5"/>
  <c r="Y142" i="5" s="1"/>
  <c r="Y145" i="5" s="1"/>
  <c r="Y159" i="5" s="1"/>
  <c r="Y196" i="5"/>
  <c r="Y198" i="5" s="1"/>
  <c r="Y211" i="5"/>
  <c r="Y210" i="5"/>
  <c r="Z302" i="5"/>
  <c r="AA300" i="5" s="1"/>
  <c r="AB456" i="5"/>
  <c r="AB458" i="5" s="1"/>
  <c r="AB459" i="5" s="1"/>
  <c r="AC454" i="5" s="1"/>
  <c r="AC457" i="5" s="1"/>
  <c r="Z314" i="5"/>
  <c r="AB470" i="5"/>
  <c r="Z404" i="5"/>
  <c r="Y407" i="5"/>
  <c r="Z402" i="5" s="1"/>
  <c r="Z405" i="5" s="1"/>
  <c r="Z419" i="5" s="1"/>
  <c r="Z251" i="5"/>
  <c r="AA246" i="5" s="1"/>
  <c r="AA249" i="5" s="1"/>
  <c r="AA263" i="5" s="1"/>
  <c r="AA248" i="5"/>
  <c r="AA508" i="5"/>
  <c r="Z511" i="5"/>
  <c r="AA506" i="5" s="1"/>
  <c r="AA509" i="5" s="1"/>
  <c r="AA523" i="5" s="1"/>
  <c r="AA95" i="5"/>
  <c r="AB90" i="5" s="1"/>
  <c r="AB93" i="5" s="1"/>
  <c r="AB92" i="5"/>
  <c r="Y43" i="5" l="1"/>
  <c r="Z38" i="5" s="1"/>
  <c r="Z41" i="5" s="1"/>
  <c r="Z55" i="5" s="1"/>
  <c r="Z354" i="5"/>
  <c r="Z366" i="5"/>
  <c r="Y146" i="5"/>
  <c r="Z144" i="5" s="1"/>
  <c r="W16" i="7"/>
  <c r="W27" i="7" s="1"/>
  <c r="Y158" i="5"/>
  <c r="Y25" i="5" s="1"/>
  <c r="Y29" i="5" s="1"/>
  <c r="X14" i="7" s="1"/>
  <c r="X25" i="7" s="1"/>
  <c r="Y26" i="5"/>
  <c r="X13" i="7" s="1"/>
  <c r="X24" i="7" s="1"/>
  <c r="Z196" i="5"/>
  <c r="Y199" i="5"/>
  <c r="Z194" i="5" s="1"/>
  <c r="Z197" i="5" s="1"/>
  <c r="Z211" i="5" s="1"/>
  <c r="Z303" i="5"/>
  <c r="AA298" i="5" s="1"/>
  <c r="AA301" i="5" s="1"/>
  <c r="AA315" i="5" s="1"/>
  <c r="AC456" i="5"/>
  <c r="AC458" i="5" s="1"/>
  <c r="Z42" i="5"/>
  <c r="AA40" i="5" s="1"/>
  <c r="Z406" i="5"/>
  <c r="Z407" i="5" s="1"/>
  <c r="AA402" i="5" s="1"/>
  <c r="AA405" i="5" s="1"/>
  <c r="AA419" i="5" s="1"/>
  <c r="Z418" i="5"/>
  <c r="AA250" i="5"/>
  <c r="AB248" i="5" s="1"/>
  <c r="AA262" i="5"/>
  <c r="AA510" i="5"/>
  <c r="AA511" i="5" s="1"/>
  <c r="AB506" i="5" s="1"/>
  <c r="AB509" i="5" s="1"/>
  <c r="AB523" i="5" s="1"/>
  <c r="AA522" i="5"/>
  <c r="AC471" i="5"/>
  <c r="AC470" i="5"/>
  <c r="AB94" i="5"/>
  <c r="AB107" i="5"/>
  <c r="AB106" i="5"/>
  <c r="Z54" i="5" l="1"/>
  <c r="Z355" i="5"/>
  <c r="AA350" i="5" s="1"/>
  <c r="AA353" i="5" s="1"/>
  <c r="AA367" i="5" s="1"/>
  <c r="AA352" i="5"/>
  <c r="Y147" i="5"/>
  <c r="Z142" i="5" s="1"/>
  <c r="Z145" i="5" s="1"/>
  <c r="Z159" i="5" s="1"/>
  <c r="Z26" i="5" s="1"/>
  <c r="Y13" i="7" s="1"/>
  <c r="Y24" i="7" s="1"/>
  <c r="Z210" i="5"/>
  <c r="AA314" i="5"/>
  <c r="AA302" i="5"/>
  <c r="AA303" i="5" s="1"/>
  <c r="AB298" i="5" s="1"/>
  <c r="AB301" i="5" s="1"/>
  <c r="AB315" i="5" s="1"/>
  <c r="Z198" i="5"/>
  <c r="AA196" i="5" s="1"/>
  <c r="X16" i="7"/>
  <c r="X27" i="7" s="1"/>
  <c r="Z43" i="5"/>
  <c r="AA38" i="5" s="1"/>
  <c r="AA41" i="5" s="1"/>
  <c r="AA55" i="5" s="1"/>
  <c r="AA404" i="5"/>
  <c r="AA406" i="5" s="1"/>
  <c r="AA418" i="5"/>
  <c r="AA251" i="5"/>
  <c r="AB246" i="5" s="1"/>
  <c r="AB249" i="5" s="1"/>
  <c r="AB263" i="5" s="1"/>
  <c r="AB508" i="5"/>
  <c r="AB510" i="5" s="1"/>
  <c r="AC508" i="5" s="1"/>
  <c r="AB522" i="5"/>
  <c r="AD456" i="5"/>
  <c r="AC459" i="5"/>
  <c r="AD454" i="5" s="1"/>
  <c r="AD457" i="5" s="1"/>
  <c r="AD471" i="5" s="1"/>
  <c r="AB95" i="5"/>
  <c r="AC90" i="5" s="1"/>
  <c r="AC93" i="5" s="1"/>
  <c r="AC107" i="5" s="1"/>
  <c r="AC92" i="5"/>
  <c r="AA354" i="5" l="1"/>
  <c r="AA355" i="5" s="1"/>
  <c r="AB350" i="5" s="1"/>
  <c r="AB353" i="5" s="1"/>
  <c r="AB367" i="5" s="1"/>
  <c r="Z146" i="5"/>
  <c r="AA144" i="5" s="1"/>
  <c r="AA366" i="5"/>
  <c r="Z158" i="5"/>
  <c r="Z25" i="5" s="1"/>
  <c r="Z29" i="5" s="1"/>
  <c r="Y14" i="7" s="1"/>
  <c r="Y25" i="7" s="1"/>
  <c r="Z199" i="5"/>
  <c r="AA194" i="5" s="1"/>
  <c r="AA197" i="5" s="1"/>
  <c r="AA210" i="5" s="1"/>
  <c r="AB300" i="5"/>
  <c r="AB302" i="5" s="1"/>
  <c r="AB303" i="5" s="1"/>
  <c r="AC298" i="5" s="1"/>
  <c r="AC301" i="5" s="1"/>
  <c r="AC315" i="5" s="1"/>
  <c r="AA42" i="5"/>
  <c r="AA43" i="5" s="1"/>
  <c r="AB38" i="5" s="1"/>
  <c r="AB41" i="5" s="1"/>
  <c r="AB55" i="5" s="1"/>
  <c r="AA54" i="5"/>
  <c r="AB250" i="5"/>
  <c r="AB251" i="5" s="1"/>
  <c r="AC246" i="5" s="1"/>
  <c r="AC249" i="5" s="1"/>
  <c r="AC263" i="5" s="1"/>
  <c r="AB262" i="5"/>
  <c r="AB404" i="5"/>
  <c r="AA407" i="5"/>
  <c r="AB402" i="5" s="1"/>
  <c r="AB405" i="5" s="1"/>
  <c r="AB314" i="5"/>
  <c r="AB511" i="5"/>
  <c r="AC506" i="5" s="1"/>
  <c r="AC509" i="5" s="1"/>
  <c r="AC523" i="5" s="1"/>
  <c r="AC106" i="5"/>
  <c r="AC94" i="5"/>
  <c r="AD92" i="5" s="1"/>
  <c r="AD470" i="5"/>
  <c r="AD458" i="5"/>
  <c r="AD459" i="5" s="1"/>
  <c r="AB352" i="5" l="1"/>
  <c r="AB366" i="5"/>
  <c r="AB354" i="5"/>
  <c r="AC352" i="5" s="1"/>
  <c r="Z147" i="5"/>
  <c r="AA142" i="5" s="1"/>
  <c r="AA145" i="5" s="1"/>
  <c r="AA158" i="5" s="1"/>
  <c r="AA25" i="5" s="1"/>
  <c r="AA29" i="5" s="1"/>
  <c r="Z14" i="7" s="1"/>
  <c r="Z25" i="7" s="1"/>
  <c r="AA198" i="5"/>
  <c r="AB196" i="5" s="1"/>
  <c r="AA211" i="5"/>
  <c r="AC300" i="5"/>
  <c r="AC302" i="5" s="1"/>
  <c r="AC262" i="5"/>
  <c r="AB40" i="5"/>
  <c r="AB42" i="5" s="1"/>
  <c r="AC248" i="5"/>
  <c r="AC250" i="5" s="1"/>
  <c r="AC251" i="5" s="1"/>
  <c r="AD246" i="5" s="1"/>
  <c r="AD249" i="5" s="1"/>
  <c r="AD263" i="5" s="1"/>
  <c r="AC314" i="5"/>
  <c r="Y16" i="7"/>
  <c r="Y27" i="7" s="1"/>
  <c r="AC510" i="5"/>
  <c r="AC511" i="5" s="1"/>
  <c r="AD506" i="5" s="1"/>
  <c r="AD509" i="5" s="1"/>
  <c r="AD523" i="5" s="1"/>
  <c r="AB419" i="5"/>
  <c r="AB418" i="5"/>
  <c r="AB406" i="5"/>
  <c r="AC522" i="5"/>
  <c r="AC95" i="5"/>
  <c r="AD90" i="5" s="1"/>
  <c r="AD93" i="5" s="1"/>
  <c r="AD107" i="5" s="1"/>
  <c r="AB54" i="5"/>
  <c r="AB355" i="5" l="1"/>
  <c r="AC350" i="5" s="1"/>
  <c r="AC353" i="5" s="1"/>
  <c r="AC366" i="5" s="1"/>
  <c r="AA159" i="5"/>
  <c r="AA26" i="5" s="1"/>
  <c r="Z13" i="7" s="1"/>
  <c r="AA199" i="5"/>
  <c r="AB194" i="5" s="1"/>
  <c r="AB197" i="5" s="1"/>
  <c r="AB211" i="5" s="1"/>
  <c r="AA146" i="5"/>
  <c r="AB144" i="5" s="1"/>
  <c r="AD262" i="5"/>
  <c r="AD248" i="5"/>
  <c r="AD250" i="5" s="1"/>
  <c r="AD251" i="5" s="1"/>
  <c r="AD508" i="5"/>
  <c r="AD510" i="5" s="1"/>
  <c r="AD511" i="5" s="1"/>
  <c r="AC404" i="5"/>
  <c r="AB407" i="5"/>
  <c r="AC402" i="5" s="1"/>
  <c r="AC405" i="5" s="1"/>
  <c r="AC419" i="5" s="1"/>
  <c r="AD300" i="5"/>
  <c r="AC303" i="5"/>
  <c r="AD298" i="5" s="1"/>
  <c r="AD301" i="5" s="1"/>
  <c r="AD94" i="5"/>
  <c r="AD95" i="5" s="1"/>
  <c r="AD106" i="5"/>
  <c r="AD522" i="5"/>
  <c r="AC40" i="5"/>
  <c r="AB43" i="5"/>
  <c r="AC38" i="5" s="1"/>
  <c r="AC41" i="5" s="1"/>
  <c r="AC55" i="5" s="1"/>
  <c r="AC367" i="5" l="1"/>
  <c r="AC354" i="5"/>
  <c r="AD352" i="5" s="1"/>
  <c r="AB198" i="5"/>
  <c r="AC196" i="5" s="1"/>
  <c r="AA147" i="5"/>
  <c r="AB142" i="5" s="1"/>
  <c r="AB145" i="5" s="1"/>
  <c r="AB158" i="5" s="1"/>
  <c r="Z24" i="7"/>
  <c r="Z16" i="7"/>
  <c r="Z27" i="7" s="1"/>
  <c r="AB210" i="5"/>
  <c r="AC418" i="5"/>
  <c r="AC406" i="5"/>
  <c r="AD315" i="5"/>
  <c r="AD314" i="5"/>
  <c r="AD302" i="5"/>
  <c r="AD303" i="5" s="1"/>
  <c r="AC42" i="5"/>
  <c r="AC54" i="5"/>
  <c r="AC355" i="5" l="1"/>
  <c r="AD350" i="5" s="1"/>
  <c r="AD353" i="5" s="1"/>
  <c r="AD367" i="5" s="1"/>
  <c r="AB146" i="5"/>
  <c r="AC144" i="5" s="1"/>
  <c r="AB199" i="5"/>
  <c r="AC194" i="5" s="1"/>
  <c r="AC197" i="5" s="1"/>
  <c r="AC198" i="5" s="1"/>
  <c r="AD196" i="5" s="1"/>
  <c r="AB159" i="5"/>
  <c r="AB26" i="5" s="1"/>
  <c r="AA13" i="7" s="1"/>
  <c r="AA24" i="7" s="1"/>
  <c r="AB25" i="5"/>
  <c r="AB29" i="5" s="1"/>
  <c r="AA14" i="7" s="1"/>
  <c r="AA25" i="7" s="1"/>
  <c r="AD404" i="5"/>
  <c r="AC407" i="5"/>
  <c r="AD402" i="5" s="1"/>
  <c r="AD405" i="5" s="1"/>
  <c r="AD419" i="5" s="1"/>
  <c r="AD40" i="5"/>
  <c r="AC43" i="5"/>
  <c r="AD38" i="5" s="1"/>
  <c r="AD41" i="5" s="1"/>
  <c r="AD55" i="5" s="1"/>
  <c r="AD354" i="5" l="1"/>
  <c r="AD355" i="5" s="1"/>
  <c r="AD366" i="5"/>
  <c r="AB147" i="5"/>
  <c r="AC142" i="5" s="1"/>
  <c r="AC145" i="5" s="1"/>
  <c r="AC159" i="5" s="1"/>
  <c r="AC210" i="5"/>
  <c r="AC211" i="5"/>
  <c r="AA16" i="7"/>
  <c r="AA27" i="7" s="1"/>
  <c r="AC199" i="5"/>
  <c r="AD194" i="5" s="1"/>
  <c r="AD197" i="5" s="1"/>
  <c r="AD211" i="5" s="1"/>
  <c r="AD406" i="5"/>
  <c r="AD407" i="5" s="1"/>
  <c r="AD418" i="5"/>
  <c r="AD42" i="5"/>
  <c r="AD43" i="5" s="1"/>
  <c r="AD54" i="5"/>
  <c r="AC26" i="5" l="1"/>
  <c r="AB13" i="7" s="1"/>
  <c r="AB24" i="7" s="1"/>
  <c r="AC146" i="5"/>
  <c r="AC147" i="5" s="1"/>
  <c r="AD142" i="5" s="1"/>
  <c r="AD145" i="5" s="1"/>
  <c r="AD159" i="5" s="1"/>
  <c r="AD26" i="5" s="1"/>
  <c r="AC158" i="5"/>
  <c r="AC25" i="5" s="1"/>
  <c r="AC29" i="5" s="1"/>
  <c r="AB14" i="7" s="1"/>
  <c r="AB25" i="7" s="1"/>
  <c r="AD210" i="5"/>
  <c r="AD198" i="5"/>
  <c r="AD199" i="5" s="1"/>
  <c r="AD144" i="5" l="1"/>
  <c r="AD146" i="5" s="1"/>
  <c r="AD147" i="5" s="1"/>
  <c r="AD158" i="5"/>
  <c r="AD25" i="5" s="1"/>
  <c r="AD29" i="5" s="1"/>
  <c r="AB16" i="7"/>
  <c r="AB27" i="7" s="1"/>
</calcChain>
</file>

<file path=xl/sharedStrings.xml><?xml version="1.0" encoding="utf-8"?>
<sst xmlns="http://schemas.openxmlformats.org/spreadsheetml/2006/main" count="1256" uniqueCount="162">
  <si>
    <t>S/n</t>
  </si>
  <si>
    <t>Item</t>
  </si>
  <si>
    <t>Unit</t>
  </si>
  <si>
    <t>ASSUMPTIONS</t>
  </si>
  <si>
    <t>Model starts</t>
  </si>
  <si>
    <t>WACC Parameters</t>
  </si>
  <si>
    <t>Tax Rate</t>
  </si>
  <si>
    <t>%</t>
  </si>
  <si>
    <t>% Debt</t>
  </si>
  <si>
    <t>% Equity</t>
  </si>
  <si>
    <t>Cost of Debt</t>
  </si>
  <si>
    <t>Risk Free Rate</t>
  </si>
  <si>
    <t>Expected Return on Maket</t>
  </si>
  <si>
    <t>Beta</t>
  </si>
  <si>
    <t>Market risk premium</t>
  </si>
  <si>
    <t>Cost of Equity</t>
  </si>
  <si>
    <t>Nominal Pre Tax WACC</t>
  </si>
  <si>
    <t>Nominal Post Tax WACC</t>
  </si>
  <si>
    <t>Depreciation Settings</t>
  </si>
  <si>
    <t>Useful Life (years) - New</t>
  </si>
  <si>
    <t>SL Rate   Capital Base Depreciation Rate)</t>
  </si>
  <si>
    <t>Land</t>
  </si>
  <si>
    <t>Substations</t>
  </si>
  <si>
    <t>Lines</t>
  </si>
  <si>
    <t>Transformers</t>
  </si>
  <si>
    <t>Meters</t>
  </si>
  <si>
    <t>Information  and Communication</t>
  </si>
  <si>
    <t>Other Equipment</t>
  </si>
  <si>
    <t>Vehicles</t>
  </si>
  <si>
    <t>Furniture &amp; Fittings</t>
  </si>
  <si>
    <t>Starting CAPEX</t>
  </si>
  <si>
    <t>New CAPEX</t>
  </si>
  <si>
    <t>Assets</t>
  </si>
  <si>
    <t>Description of Asset</t>
  </si>
  <si>
    <t xml:space="preserve">Qty </t>
  </si>
  <si>
    <t>Value (Naira)</t>
  </si>
  <si>
    <t>Nos.</t>
  </si>
  <si>
    <t>33kV Lines</t>
  </si>
  <si>
    <t>km</t>
  </si>
  <si>
    <t>Nos</t>
  </si>
  <si>
    <t>Computer</t>
  </si>
  <si>
    <t>Tables</t>
  </si>
  <si>
    <t>Chairs</t>
  </si>
  <si>
    <t>Asset Categorization</t>
  </si>
  <si>
    <t>Assets Base Summary</t>
  </si>
  <si>
    <t>3.1.1</t>
  </si>
  <si>
    <t>3.1.2</t>
  </si>
  <si>
    <t>3.1.3</t>
  </si>
  <si>
    <t>3.1.4</t>
  </si>
  <si>
    <t>Km</t>
  </si>
  <si>
    <t>3.1.5</t>
  </si>
  <si>
    <t>3.1.6</t>
  </si>
  <si>
    <t>3.1.7</t>
  </si>
  <si>
    <t>3.1.8</t>
  </si>
  <si>
    <t>3.1.9</t>
  </si>
  <si>
    <t>3.1.10</t>
  </si>
  <si>
    <t>TOTAL ASSET COST</t>
  </si>
  <si>
    <t>MWh</t>
  </si>
  <si>
    <t>Operating Expenses</t>
  </si>
  <si>
    <t>Operation Expenses</t>
  </si>
  <si>
    <t>Naira</t>
  </si>
  <si>
    <t>Operating Labour</t>
  </si>
  <si>
    <t>Station/Sub-Station Buildings and Fixtures Expenses</t>
  </si>
  <si>
    <t>Station/Sub-Station Equipments - Operating Supplies and Expenses</t>
  </si>
  <si>
    <t>Overhead Lines Cost - Supplies and Expenses</t>
  </si>
  <si>
    <t>Street Lighting and Signal Systems (Street Furniture) Expenses</t>
  </si>
  <si>
    <t>Meter Expenses</t>
  </si>
  <si>
    <t>Customer Installations - Materials Expenses</t>
  </si>
  <si>
    <t>Rent</t>
  </si>
  <si>
    <t>Miscellaneous Distribution Expenses</t>
  </si>
  <si>
    <t>Total Operation Expenes</t>
  </si>
  <si>
    <t>Maintenance Expenses</t>
  </si>
  <si>
    <t>Maintenance Labour</t>
  </si>
  <si>
    <t>Maintenance of Building &amp; Structures - Plant</t>
  </si>
  <si>
    <t>Maintenance of Building &amp; Structures - Office &amp; Others</t>
  </si>
  <si>
    <t>Maintenance of Station/Sub-Station Equipment</t>
  </si>
  <si>
    <t>Maintenance of Overhead Lines</t>
  </si>
  <si>
    <t>Maintenance of Underground Lines</t>
  </si>
  <si>
    <t>Maintenance of Distribution/Line Transformers</t>
  </si>
  <si>
    <t>Maintenance of Street Lighting and Signal System</t>
  </si>
  <si>
    <t>Maintenance of Meters</t>
  </si>
  <si>
    <t>Maintenance of Billing and Collection Equipment</t>
  </si>
  <si>
    <t>Maintenance of Equipment on Customers Premises</t>
  </si>
  <si>
    <t>Miscellaneous Maintenance Expenses</t>
  </si>
  <si>
    <t>Total Maintenance Expense</t>
  </si>
  <si>
    <t>Total Operation and Mainenance Expense</t>
  </si>
  <si>
    <t>REGULATORY ASSET BASE</t>
  </si>
  <si>
    <t>OPERATING &amp; MAINTENANCE</t>
  </si>
  <si>
    <t>Asset Values</t>
  </si>
  <si>
    <t>Accumulated Depreciation</t>
  </si>
  <si>
    <t>Assets Closing Balance</t>
  </si>
  <si>
    <t>WACC</t>
  </si>
  <si>
    <t>Return on Capital</t>
  </si>
  <si>
    <t>Old Asset</t>
  </si>
  <si>
    <t>Asset Value</t>
  </si>
  <si>
    <t>Beginning Value</t>
  </si>
  <si>
    <t>Depreciation Rate</t>
  </si>
  <si>
    <t>Opening Depreciation (prior year)</t>
  </si>
  <si>
    <t>CCA Depreciation - For Year</t>
  </si>
  <si>
    <t>End Value</t>
  </si>
  <si>
    <t>New Assets</t>
  </si>
  <si>
    <t>Beginning of period</t>
  </si>
  <si>
    <t>CCA Revaluation</t>
  </si>
  <si>
    <t>Additional Asset - nominal value</t>
  </si>
  <si>
    <t>Straight Line Amortisation - real</t>
  </si>
  <si>
    <t>End of period</t>
  </si>
  <si>
    <t>Cumulative New Asset Less Combined (mixed) Depreciation</t>
  </si>
  <si>
    <t>REGULATOR - DORC DEPRECIATION</t>
  </si>
  <si>
    <t>Straight Line Amortisation - New Assets</t>
  </si>
  <si>
    <t>Year</t>
  </si>
  <si>
    <t xml:space="preserve"> </t>
  </si>
  <si>
    <t>TOTAL</t>
  </si>
  <si>
    <t>ASSET DEPRECIATION</t>
  </si>
  <si>
    <t>MODEL DATE</t>
  </si>
  <si>
    <t>Depreciation Cost</t>
  </si>
  <si>
    <t>Return on Capital Cost</t>
  </si>
  <si>
    <t>Total</t>
  </si>
  <si>
    <t>Naira/KWh</t>
  </si>
  <si>
    <t>Depreciation Tariff</t>
  </si>
  <si>
    <t>Return on Capital Tariff</t>
  </si>
  <si>
    <t>Costs</t>
  </si>
  <si>
    <t>Operating Cost</t>
  </si>
  <si>
    <t>Maintenance Cost</t>
  </si>
  <si>
    <t>Operating Tariff</t>
  </si>
  <si>
    <t>Maintenance Tariff</t>
  </si>
  <si>
    <t>DUoS</t>
  </si>
  <si>
    <t xml:space="preserve">ENUGU STATE ELECTRICITY REGULATORY COMMISSION </t>
  </si>
  <si>
    <t>White Cells are used for calculated results</t>
  </si>
  <si>
    <t>Light Orange cells are for regulated inputs inputted by the EERC</t>
  </si>
  <si>
    <t>Color Convention</t>
  </si>
  <si>
    <t>This is where the assets are depreciated and the Return of Capital and Return on Capital is calculated</t>
  </si>
  <si>
    <t>Asset Depreciation</t>
  </si>
  <si>
    <t>This is where maintenance and operating costs are inputted</t>
  </si>
  <si>
    <t>Regulated Opex</t>
  </si>
  <si>
    <t>This is where the equipment and installation costs of the projects  are inputted</t>
  </si>
  <si>
    <t>Regulatory Asset Base</t>
  </si>
  <si>
    <t xml:space="preserve">This is where the vast majority of the model inputs , not related to  costs  are inserted and changed </t>
  </si>
  <si>
    <t>Guide the user of the model on how the model works</t>
  </si>
  <si>
    <t>User Guide</t>
  </si>
  <si>
    <t>Cover Page of the Model, gives general instructions</t>
  </si>
  <si>
    <t>Cover Page</t>
  </si>
  <si>
    <t>Description</t>
  </si>
  <si>
    <t>Worksheet Name</t>
  </si>
  <si>
    <t>Table of Content</t>
  </si>
  <si>
    <t>Assumptions</t>
  </si>
  <si>
    <t>DUoS Calculation</t>
  </si>
  <si>
    <t>This sheet shows how the DUoS is derived</t>
  </si>
  <si>
    <t>Yellow cells indicate cells to be inputted by user</t>
  </si>
  <si>
    <t>Energy delivered to ERC</t>
  </si>
  <si>
    <t xml:space="preserve">ERC Energy allocation </t>
  </si>
  <si>
    <t>Energy</t>
  </si>
  <si>
    <t>ERC allocation (Naira)</t>
  </si>
  <si>
    <t xml:space="preserve">Energy Transmitted </t>
  </si>
  <si>
    <t>Escalator</t>
  </si>
  <si>
    <t>33/11KV 2.5MVA Transformer</t>
  </si>
  <si>
    <t>Outgoing</t>
  </si>
  <si>
    <t xml:space="preserve">Incomer </t>
  </si>
  <si>
    <t>Radio unit</t>
  </si>
  <si>
    <t>Pickup</t>
  </si>
  <si>
    <t>Building</t>
  </si>
  <si>
    <t>Information and Communication</t>
  </si>
  <si>
    <t>DISTRIBUTION USE OF SYSTEM (DUoS) MODEL.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</si>
</sst>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#,##0.00_);\(#,##0.00\);\-??"/>
    <numFmt numFmtId="169" formatCode="_(* #,##0.0_);_(* \(#,##0.0\);_(* &quot;-&quot;??_);_(@_)"/>
    <numFmt numFmtId="170" formatCode="#,##0.0_);\(#,##0.0\)"/>
    <numFmt numFmtId="171" formatCode="#,##0;\(#,##0\)"/>
    <numFmt numFmtId="172" formatCode="_-* #,##0_-;\-* #,##0_-;_-* &quot;-&quot;??_-;_-@_-"/>
    <numFmt numFmtId="173" formatCode="mm/dd/yy"/>
    <numFmt numFmtId="174" formatCode="0_)"/>
    <numFmt numFmtId="175" formatCode="[$-F800]dddd\,\ mmmm\ dd\,\ yyyy"/>
    <numFmt numFmtId="176" formatCode="_(* #,##0.0_);_(* \(#,##0.0\);_(* &quot;-&quot;?_);_(@_)"/>
  </numFmts>
  <fonts count="5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name val="Century Gothic"/>
      <family val="2"/>
    </font>
    <font>
      <sz val="10"/>
      <color indexed="12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entury Gothic"/>
      <family val="2"/>
    </font>
    <font>
      <sz val="9"/>
      <color theme="0" tint="-0.499984740745262"/>
      <name val="Century Gothic"/>
      <family val="2"/>
    </font>
    <font>
      <b/>
      <sz val="9"/>
      <color rgb="FFFF0000"/>
      <name val="Century Gothic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Century Gothic"/>
      <family val="2"/>
    </font>
    <font>
      <sz val="10"/>
      <color theme="0"/>
      <name val="Arial"/>
      <family val="2"/>
    </font>
    <font>
      <sz val="9"/>
      <color theme="0"/>
      <name val="Century Gothic"/>
      <family val="2"/>
    </font>
    <font>
      <b/>
      <sz val="10"/>
      <color theme="0"/>
      <name val="Arial"/>
      <family val="2"/>
    </font>
    <font>
      <sz val="12"/>
      <color indexed="8"/>
      <name val="Arial MT"/>
    </font>
    <font>
      <sz val="9"/>
      <color indexed="8"/>
      <name val="Arial"/>
      <family val="2"/>
    </font>
    <font>
      <sz val="10"/>
      <name val="Courier"/>
      <family val="3"/>
    </font>
    <font>
      <b/>
      <sz val="9"/>
      <color indexed="12"/>
      <name val="Arial"/>
      <family val="2"/>
    </font>
    <font>
      <b/>
      <sz val="9"/>
      <color indexed="8"/>
      <name val="Arial"/>
      <family val="2"/>
    </font>
    <font>
      <i/>
      <sz val="9"/>
      <color theme="0"/>
      <name val="Arial"/>
      <family val="2"/>
    </font>
    <font>
      <i/>
      <sz val="9"/>
      <name val="Arial"/>
      <family val="2"/>
    </font>
    <font>
      <u/>
      <sz val="9"/>
      <color theme="0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4"/>
      <name val="Arial"/>
      <family val="2"/>
    </font>
    <font>
      <b/>
      <sz val="18"/>
      <color theme="6" tint="-0.499984740745262"/>
      <name val="Arial"/>
      <family val="2"/>
    </font>
    <font>
      <b/>
      <sz val="16"/>
      <color rgb="FFFF0000"/>
      <name val="Arial"/>
      <family val="2"/>
    </font>
    <font>
      <b/>
      <sz val="16"/>
      <color theme="9"/>
      <name val="Arial"/>
      <family val="2"/>
    </font>
    <font>
      <b/>
      <sz val="18"/>
      <color theme="9"/>
      <name val="Arial"/>
      <family val="2"/>
    </font>
    <font>
      <sz val="12"/>
      <name val="Arial"/>
      <family val="2"/>
    </font>
    <font>
      <b/>
      <sz val="14"/>
      <color theme="0"/>
      <name val="Arial"/>
      <family val="2"/>
    </font>
    <font>
      <sz val="10"/>
      <color theme="8"/>
      <name val="Arial"/>
      <family val="2"/>
    </font>
    <font>
      <sz val="10"/>
      <color rgb="FF00B0F0"/>
      <name val="Arial"/>
      <family val="2"/>
    </font>
    <font>
      <u/>
      <sz val="10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2"/>
      <color theme="1" tint="0.499984740745262"/>
      <name val="Arial"/>
      <family val="2"/>
    </font>
    <font>
      <sz val="14"/>
      <color theme="1" tint="0.499984740745262"/>
      <name val="Arial"/>
      <family val="2"/>
    </font>
    <font>
      <sz val="10"/>
      <color theme="1" tint="0.499984740745262"/>
      <name val="Arial"/>
      <family val="2"/>
    </font>
    <font>
      <u/>
      <sz val="14"/>
      <color theme="1" tint="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8" tint="0.39997558519241921"/>
      </right>
      <top/>
      <bottom style="thin">
        <color theme="8" tint="0.39997558519241921"/>
      </bottom>
      <diagonal/>
    </border>
    <border>
      <left/>
      <right/>
      <top/>
      <bottom style="thin">
        <color theme="8" tint="0.39997558519241921"/>
      </bottom>
      <diagonal/>
    </border>
    <border>
      <left style="thin">
        <color theme="8" tint="0.39997558519241921"/>
      </left>
      <right/>
      <top/>
      <bottom style="thin">
        <color theme="8" tint="0.39997558519241921"/>
      </bottom>
      <diagonal/>
    </border>
    <border>
      <left/>
      <right style="thin">
        <color theme="8" tint="0.39997558519241921"/>
      </right>
      <top/>
      <bottom/>
      <diagonal/>
    </border>
    <border>
      <left style="thin">
        <color theme="8" tint="0.39997558519241921"/>
      </left>
      <right/>
      <top/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</borders>
  <cellStyleXfs count="16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 applyNumberFormat="0" applyAlignment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27" fillId="0" borderId="0"/>
    <xf numFmtId="171" fontId="5" fillId="0" borderId="0" applyFill="0" applyBorder="0"/>
    <xf numFmtId="0" fontId="29" fillId="0" borderId="0"/>
    <xf numFmtId="0" fontId="5" fillId="0" borderId="0"/>
    <xf numFmtId="164" fontId="5" fillId="0" borderId="0" applyFont="0" applyFill="0" applyBorder="0" applyAlignment="0" applyProtection="0"/>
  </cellStyleXfs>
  <cellXfs count="22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0" borderId="0" xfId="0" applyFont="1"/>
    <xf numFmtId="0" fontId="5" fillId="0" borderId="0" xfId="2"/>
    <xf numFmtId="0" fontId="8" fillId="0" borderId="0" xfId="3" applyFont="1"/>
    <xf numFmtId="0" fontId="6" fillId="0" borderId="0" xfId="2" applyFont="1"/>
    <xf numFmtId="0" fontId="6" fillId="0" borderId="0" xfId="2" applyFont="1" applyAlignment="1">
      <alignment horizontal="left"/>
    </xf>
    <xf numFmtId="10" fontId="6" fillId="3" borderId="0" xfId="4" applyNumberFormat="1" applyFont="1" applyFill="1" applyBorder="1" applyProtection="1"/>
    <xf numFmtId="0" fontId="9" fillId="0" borderId="0" xfId="2" applyFont="1"/>
    <xf numFmtId="0" fontId="6" fillId="0" borderId="0" xfId="2" applyFont="1" applyAlignment="1">
      <alignment horizontal="center"/>
    </xf>
    <xf numFmtId="165" fontId="6" fillId="0" borderId="0" xfId="2" applyNumberFormat="1" applyFont="1"/>
    <xf numFmtId="0" fontId="11" fillId="0" borderId="0" xfId="2" applyFont="1"/>
    <xf numFmtId="0" fontId="12" fillId="0" borderId="0" xfId="2" applyFont="1" applyAlignment="1">
      <alignment horizontal="justify" vertical="center"/>
    </xf>
    <xf numFmtId="0" fontId="10" fillId="0" borderId="0" xfId="2" applyFont="1" applyAlignment="1">
      <alignment horizontal="center" vertical="center" wrapText="1"/>
    </xf>
    <xf numFmtId="0" fontId="1" fillId="0" borderId="0" xfId="3" applyAlignment="1">
      <alignment horizontal="left"/>
    </xf>
    <xf numFmtId="165" fontId="11" fillId="0" borderId="0" xfId="2" applyNumberFormat="1" applyFont="1"/>
    <xf numFmtId="165" fontId="11" fillId="0" borderId="0" xfId="5" applyFont="1" applyFill="1" applyBorder="1" applyAlignment="1" applyProtection="1">
      <alignment horizontal="center"/>
    </xf>
    <xf numFmtId="9" fontId="11" fillId="0" borderId="0" xfId="4" quotePrefix="1" applyFont="1" applyFill="1" applyBorder="1" applyAlignment="1" applyProtection="1">
      <alignment horizontal="center"/>
    </xf>
    <xf numFmtId="9" fontId="11" fillId="0" borderId="0" xfId="4" applyFont="1" applyFill="1" applyBorder="1" applyAlignment="1" applyProtection="1">
      <alignment horizontal="center"/>
    </xf>
    <xf numFmtId="165" fontId="5" fillId="0" borderId="0" xfId="5" applyFont="1" applyFill="1" applyBorder="1" applyAlignment="1" applyProtection="1">
      <alignment horizontal="center"/>
    </xf>
    <xf numFmtId="168" fontId="14" fillId="0" borderId="0" xfId="5" applyNumberFormat="1" applyFont="1" applyFill="1" applyBorder="1" applyAlignment="1" applyProtection="1">
      <alignment horizontal="center"/>
    </xf>
    <xf numFmtId="9" fontId="5" fillId="0" borderId="0" xfId="4" applyFont="1" applyFill="1" applyBorder="1" applyAlignment="1" applyProtection="1">
      <alignment horizontal="center"/>
    </xf>
    <xf numFmtId="0" fontId="3" fillId="3" borderId="0" xfId="0" applyFont="1" applyFill="1"/>
    <xf numFmtId="0" fontId="2" fillId="2" borderId="0" xfId="0" applyFont="1" applyFill="1" applyAlignment="1">
      <alignment horizontal="left"/>
    </xf>
    <xf numFmtId="0" fontId="1" fillId="0" borderId="0" xfId="3"/>
    <xf numFmtId="0" fontId="16" fillId="0" borderId="0" xfId="0" applyFont="1"/>
    <xf numFmtId="0" fontId="13" fillId="0" borderId="0" xfId="2" applyFont="1"/>
    <xf numFmtId="0" fontId="18" fillId="0" borderId="0" xfId="2" applyFont="1"/>
    <xf numFmtId="2" fontId="19" fillId="0" borderId="0" xfId="4" applyNumberFormat="1" applyFont="1" applyFill="1" applyBorder="1"/>
    <xf numFmtId="9" fontId="19" fillId="0" borderId="0" xfId="4" applyFont="1" applyFill="1" applyBorder="1"/>
    <xf numFmtId="165" fontId="17" fillId="0" borderId="0" xfId="2" applyNumberFormat="1" applyFont="1"/>
    <xf numFmtId="0" fontId="6" fillId="0" borderId="0" xfId="6" applyFont="1"/>
    <xf numFmtId="165" fontId="13" fillId="0" borderId="0" xfId="5" applyFont="1" applyBorder="1" applyAlignment="1">
      <alignment horizontal="left" indent="1"/>
    </xf>
    <xf numFmtId="166" fontId="0" fillId="0" borderId="0" xfId="4" applyNumberFormat="1" applyFont="1"/>
    <xf numFmtId="0" fontId="7" fillId="0" borderId="0" xfId="2" applyFont="1"/>
    <xf numFmtId="0" fontId="20" fillId="0" borderId="0" xfId="3" applyFont="1"/>
    <xf numFmtId="0" fontId="10" fillId="0" borderId="0" xfId="2" applyFont="1"/>
    <xf numFmtId="0" fontId="21" fillId="0" borderId="0" xfId="3" applyFont="1"/>
    <xf numFmtId="165" fontId="17" fillId="0" borderId="0" xfId="5" applyFont="1" applyBorder="1" applyAlignment="1">
      <alignment horizontal="left" indent="1"/>
    </xf>
    <xf numFmtId="0" fontId="23" fillId="2" borderId="0" xfId="2" applyFont="1" applyFill="1" applyAlignment="1">
      <alignment horizontal="left"/>
    </xf>
    <xf numFmtId="0" fontId="5" fillId="2" borderId="0" xfId="2" applyFill="1"/>
    <xf numFmtId="0" fontId="23" fillId="2" borderId="0" xfId="2" applyFont="1" applyFill="1"/>
    <xf numFmtId="0" fontId="24" fillId="2" borderId="0" xfId="2" applyFont="1" applyFill="1"/>
    <xf numFmtId="0" fontId="26" fillId="2" borderId="0" xfId="2" applyFont="1" applyFill="1" applyAlignment="1">
      <alignment horizontal="left"/>
    </xf>
    <xf numFmtId="0" fontId="26" fillId="2" borderId="0" xfId="2" applyFont="1" applyFill="1"/>
    <xf numFmtId="0" fontId="6" fillId="0" borderId="0" xfId="9" applyFont="1"/>
    <xf numFmtId="165" fontId="6" fillId="0" borderId="0" xfId="10" applyFont="1" applyFill="1" applyProtection="1"/>
    <xf numFmtId="0" fontId="5" fillId="0" borderId="0" xfId="9"/>
    <xf numFmtId="170" fontId="6" fillId="0" borderId="0" xfId="11" applyNumberFormat="1" applyFont="1"/>
    <xf numFmtId="171" fontId="7" fillId="0" borderId="0" xfId="12" applyFont="1" applyFill="1"/>
    <xf numFmtId="0" fontId="28" fillId="0" borderId="0" xfId="11" applyFont="1"/>
    <xf numFmtId="169" fontId="11" fillId="0" borderId="0" xfId="5" applyNumberFormat="1" applyFont="1" applyFill="1" applyBorder="1" applyProtection="1"/>
    <xf numFmtId="172" fontId="10" fillId="0" borderId="0" xfId="5" applyNumberFormat="1" applyFont="1" applyFill="1" applyBorder="1" applyAlignment="1" applyProtection="1"/>
    <xf numFmtId="172" fontId="6" fillId="0" borderId="0" xfId="5" applyNumberFormat="1" applyFont="1" applyFill="1" applyBorder="1" applyAlignment="1" applyProtection="1"/>
    <xf numFmtId="0" fontId="5" fillId="0" borderId="0" xfId="13" applyFont="1"/>
    <xf numFmtId="9" fontId="6" fillId="0" borderId="0" xfId="4" applyFont="1" applyFill="1" applyBorder="1" applyProtection="1"/>
    <xf numFmtId="167" fontId="6" fillId="0" borderId="0" xfId="10" applyNumberFormat="1" applyFont="1" applyFill="1" applyBorder="1" applyProtection="1"/>
    <xf numFmtId="170" fontId="7" fillId="0" borderId="0" xfId="2" applyNumberFormat="1" applyFont="1"/>
    <xf numFmtId="166" fontId="30" fillId="0" borderId="0" xfId="4" applyNumberFormat="1" applyFont="1" applyFill="1" applyProtection="1"/>
    <xf numFmtId="167" fontId="5" fillId="0" borderId="0" xfId="10" applyNumberFormat="1" applyFont="1" applyFill="1" applyProtection="1"/>
    <xf numFmtId="170" fontId="10" fillId="0" borderId="0" xfId="2" applyNumberFormat="1" applyFont="1"/>
    <xf numFmtId="173" fontId="6" fillId="0" borderId="0" xfId="9" applyNumberFormat="1" applyFont="1" applyAlignment="1">
      <alignment horizontal="centerContinuous"/>
    </xf>
    <xf numFmtId="170" fontId="6" fillId="0" borderId="0" xfId="2" applyNumberFormat="1" applyFont="1" applyAlignment="1">
      <alignment horizontal="left" indent="1"/>
    </xf>
    <xf numFmtId="170" fontId="6" fillId="0" borderId="0" xfId="2" applyNumberFormat="1" applyFont="1" applyAlignment="1">
      <alignment horizontal="left" indent="2"/>
    </xf>
    <xf numFmtId="172" fontId="11" fillId="0" borderId="0" xfId="5" applyNumberFormat="1" applyFont="1" applyFill="1" applyBorder="1" applyAlignment="1" applyProtection="1"/>
    <xf numFmtId="38" fontId="10" fillId="0" borderId="0" xfId="2" applyNumberFormat="1" applyFont="1" applyAlignment="1">
      <alignment horizontal="left" indent="1"/>
    </xf>
    <xf numFmtId="38" fontId="6" fillId="0" borderId="0" xfId="2" applyNumberFormat="1" applyFont="1"/>
    <xf numFmtId="38" fontId="6" fillId="0" borderId="0" xfId="2" applyNumberFormat="1" applyFont="1" applyAlignment="1">
      <alignment horizontal="left" indent="1"/>
    </xf>
    <xf numFmtId="38" fontId="12" fillId="0" borderId="0" xfId="2" applyNumberFormat="1" applyFont="1" applyAlignment="1">
      <alignment horizontal="left" indent="1"/>
    </xf>
    <xf numFmtId="38" fontId="10" fillId="0" borderId="0" xfId="2" applyNumberFormat="1" applyFont="1"/>
    <xf numFmtId="0" fontId="10" fillId="0" borderId="0" xfId="2" applyFont="1" applyAlignment="1">
      <alignment horizontal="left" indent="1"/>
    </xf>
    <xf numFmtId="0" fontId="6" fillId="0" borderId="0" xfId="2" applyFont="1" applyAlignment="1">
      <alignment horizontal="left" vertical="top" wrapText="1"/>
    </xf>
    <xf numFmtId="174" fontId="6" fillId="0" borderId="0" xfId="2" applyNumberFormat="1" applyFont="1" applyAlignment="1">
      <alignment horizontal="center"/>
    </xf>
    <xf numFmtId="166" fontId="30" fillId="0" borderId="0" xfId="4" applyNumberFormat="1" applyFont="1" applyFill="1" applyBorder="1" applyProtection="1"/>
    <xf numFmtId="0" fontId="10" fillId="0" borderId="0" xfId="9" applyFont="1"/>
    <xf numFmtId="0" fontId="7" fillId="0" borderId="0" xfId="9" applyFont="1"/>
    <xf numFmtId="174" fontId="10" fillId="0" borderId="0" xfId="2" applyNumberFormat="1" applyFont="1" applyAlignment="1">
      <alignment horizontal="center"/>
    </xf>
    <xf numFmtId="0" fontId="4" fillId="2" borderId="0" xfId="1" applyFill="1"/>
    <xf numFmtId="1" fontId="26" fillId="2" borderId="0" xfId="2" applyNumberFormat="1" applyFont="1" applyFill="1"/>
    <xf numFmtId="0" fontId="2" fillId="2" borderId="0" xfId="2" applyFont="1" applyFill="1"/>
    <xf numFmtId="0" fontId="32" fillId="2" borderId="0" xfId="0" applyFont="1" applyFill="1"/>
    <xf numFmtId="0" fontId="33" fillId="0" borderId="0" xfId="2" applyFont="1"/>
    <xf numFmtId="0" fontId="8" fillId="0" borderId="0" xfId="0" applyFont="1"/>
    <xf numFmtId="0" fontId="3" fillId="2" borderId="0" xfId="2" applyFont="1" applyFill="1"/>
    <xf numFmtId="0" fontId="34" fillId="2" borderId="0" xfId="1" applyFont="1" applyFill="1"/>
    <xf numFmtId="0" fontId="6" fillId="0" borderId="0" xfId="14" applyFont="1"/>
    <xf numFmtId="167" fontId="6" fillId="0" borderId="0" xfId="5" applyNumberFormat="1" applyFont="1" applyBorder="1"/>
    <xf numFmtId="167" fontId="6" fillId="0" borderId="0" xfId="5" applyNumberFormat="1" applyFont="1"/>
    <xf numFmtId="0" fontId="2" fillId="2" borderId="0" xfId="2" applyFont="1" applyFill="1" applyAlignment="1">
      <alignment horizontal="left"/>
    </xf>
    <xf numFmtId="0" fontId="10" fillId="0" borderId="0" xfId="14" applyFont="1" applyAlignment="1">
      <alignment horizontal="left"/>
    </xf>
    <xf numFmtId="0" fontId="6" fillId="0" borderId="0" xfId="2" applyFont="1" applyAlignment="1">
      <alignment horizontal="left" indent="1"/>
    </xf>
    <xf numFmtId="43" fontId="6" fillId="0" borderId="0" xfId="2" applyNumberFormat="1" applyFont="1"/>
    <xf numFmtId="167" fontId="1" fillId="0" borderId="0" xfId="7" applyNumberFormat="1" applyFont="1"/>
    <xf numFmtId="0" fontId="6" fillId="0" borderId="1" xfId="2" applyFont="1" applyBorder="1"/>
    <xf numFmtId="10" fontId="6" fillId="3" borderId="1" xfId="4" applyNumberFormat="1" applyFont="1" applyFill="1" applyBorder="1" applyProtection="1"/>
    <xf numFmtId="0" fontId="5" fillId="0" borderId="1" xfId="2" applyBorder="1"/>
    <xf numFmtId="0" fontId="10" fillId="0" borderId="1" xfId="2" applyFont="1" applyBorder="1" applyAlignment="1">
      <alignment horizontal="center" vertical="center" wrapText="1"/>
    </xf>
    <xf numFmtId="0" fontId="13" fillId="0" borderId="1" xfId="2" applyFont="1" applyBorder="1"/>
    <xf numFmtId="0" fontId="17" fillId="0" borderId="1" xfId="2" applyFont="1" applyBorder="1"/>
    <xf numFmtId="0" fontId="25" fillId="2" borderId="1" xfId="2" applyFont="1" applyFill="1" applyBorder="1"/>
    <xf numFmtId="0" fontId="13" fillId="0" borderId="1" xfId="2" applyFont="1" applyBorder="1" applyAlignment="1">
      <alignment horizontal="right"/>
    </xf>
    <xf numFmtId="165" fontId="13" fillId="0" borderId="1" xfId="5" applyFont="1" applyBorder="1" applyAlignment="1">
      <alignment horizontal="left" indent="1"/>
    </xf>
    <xf numFmtId="0" fontId="10" fillId="0" borderId="1" xfId="2" applyFont="1" applyBorder="1"/>
    <xf numFmtId="165" fontId="17" fillId="0" borderId="1" xfId="2" applyNumberFormat="1" applyFont="1" applyBorder="1"/>
    <xf numFmtId="167" fontId="17" fillId="0" borderId="1" xfId="5" applyNumberFormat="1" applyFont="1" applyBorder="1"/>
    <xf numFmtId="0" fontId="23" fillId="2" borderId="1" xfId="2" applyFont="1" applyFill="1" applyBorder="1"/>
    <xf numFmtId="167" fontId="13" fillId="0" borderId="1" xfId="5" applyNumberFormat="1" applyFont="1" applyBorder="1" applyAlignment="1">
      <alignment horizontal="left" indent="1"/>
    </xf>
    <xf numFmtId="167" fontId="17" fillId="0" borderId="1" xfId="2" applyNumberFormat="1" applyFont="1" applyBorder="1"/>
    <xf numFmtId="165" fontId="13" fillId="3" borderId="1" xfId="5" applyFont="1" applyFill="1" applyBorder="1" applyProtection="1">
      <protection locked="0"/>
    </xf>
    <xf numFmtId="167" fontId="6" fillId="3" borderId="1" xfId="5" applyNumberFormat="1" applyFont="1" applyFill="1" applyBorder="1" applyAlignment="1" applyProtection="1">
      <alignment horizontal="right" indent="1"/>
    </xf>
    <xf numFmtId="0" fontId="6" fillId="0" borderId="1" xfId="6" applyFont="1" applyBorder="1"/>
    <xf numFmtId="165" fontId="6" fillId="0" borderId="1" xfId="5" applyFont="1" applyBorder="1" applyAlignment="1">
      <alignment horizontal="right" indent="1"/>
    </xf>
    <xf numFmtId="0" fontId="13" fillId="5" borderId="1" xfId="5" applyNumberFormat="1" applyFont="1" applyFill="1" applyBorder="1" applyProtection="1">
      <protection locked="0"/>
    </xf>
    <xf numFmtId="165" fontId="13" fillId="5" borderId="1" xfId="5" applyFont="1" applyFill="1" applyBorder="1" applyProtection="1">
      <protection locked="0"/>
    </xf>
    <xf numFmtId="167" fontId="13" fillId="5" borderId="1" xfId="5" applyNumberFormat="1" applyFont="1" applyFill="1" applyBorder="1" applyProtection="1">
      <protection locked="0"/>
    </xf>
    <xf numFmtId="167" fontId="10" fillId="3" borderId="1" xfId="5" applyNumberFormat="1" applyFont="1" applyFill="1" applyBorder="1" applyProtection="1">
      <protection locked="0"/>
    </xf>
    <xf numFmtId="167" fontId="10" fillId="3" borderId="2" xfId="5" applyNumberFormat="1" applyFont="1" applyFill="1" applyBorder="1" applyProtection="1">
      <protection locked="0"/>
    </xf>
    <xf numFmtId="167" fontId="6" fillId="3" borderId="1" xfId="5" applyNumberFormat="1" applyFont="1" applyFill="1" applyBorder="1" applyAlignment="1" applyProtection="1">
      <alignment horizontal="center"/>
      <protection locked="0"/>
    </xf>
    <xf numFmtId="10" fontId="6" fillId="3" borderId="1" xfId="8" applyNumberFormat="1" applyFont="1" applyFill="1" applyBorder="1" applyAlignment="1" applyProtection="1">
      <alignment horizontal="center"/>
      <protection locked="0"/>
    </xf>
    <xf numFmtId="172" fontId="10" fillId="0" borderId="1" xfId="5" applyNumberFormat="1" applyFont="1" applyFill="1" applyBorder="1" applyAlignment="1" applyProtection="1"/>
    <xf numFmtId="172" fontId="6" fillId="0" borderId="1" xfId="5" applyNumberFormat="1" applyFont="1" applyFill="1" applyBorder="1" applyAlignment="1" applyProtection="1"/>
    <xf numFmtId="10" fontId="6" fillId="0" borderId="1" xfId="4" applyNumberFormat="1" applyFont="1" applyFill="1" applyBorder="1" applyAlignment="1" applyProtection="1"/>
    <xf numFmtId="38" fontId="6" fillId="0" borderId="1" xfId="5" applyNumberFormat="1" applyFont="1" applyFill="1" applyBorder="1" applyProtection="1"/>
    <xf numFmtId="1" fontId="6" fillId="4" borderId="1" xfId="2" applyNumberFormat="1" applyFont="1" applyFill="1" applyBorder="1"/>
    <xf numFmtId="38" fontId="6" fillId="0" borderId="1" xfId="5" quotePrefix="1" applyNumberFormat="1" applyFont="1" applyFill="1" applyBorder="1" applyProtection="1"/>
    <xf numFmtId="167" fontId="28" fillId="0" borderId="1" xfId="5" applyNumberFormat="1" applyFont="1" applyFill="1" applyBorder="1" applyAlignment="1" applyProtection="1">
      <alignment horizontal="left"/>
    </xf>
    <xf numFmtId="167" fontId="31" fillId="0" borderId="1" xfId="5" applyNumberFormat="1" applyFont="1" applyFill="1" applyBorder="1" applyAlignment="1" applyProtection="1">
      <alignment horizontal="left"/>
    </xf>
    <xf numFmtId="170" fontId="33" fillId="0" borderId="0" xfId="2" applyNumberFormat="1" applyFont="1"/>
    <xf numFmtId="172" fontId="35" fillId="0" borderId="0" xfId="5" applyNumberFormat="1" applyFont="1" applyFill="1" applyBorder="1" applyAlignment="1" applyProtection="1"/>
    <xf numFmtId="172" fontId="33" fillId="0" borderId="0" xfId="5" applyNumberFormat="1" applyFont="1" applyFill="1" applyBorder="1" applyAlignment="1" applyProtection="1"/>
    <xf numFmtId="0" fontId="36" fillId="0" borderId="0" xfId="2" applyFont="1"/>
    <xf numFmtId="170" fontId="33" fillId="0" borderId="0" xfId="11" applyNumberFormat="1" applyFont="1"/>
    <xf numFmtId="165" fontId="33" fillId="0" borderId="0" xfId="10" applyFont="1" applyFill="1" applyProtection="1"/>
    <xf numFmtId="9" fontId="33" fillId="0" borderId="0" xfId="4" applyFont="1" applyFill="1" applyBorder="1" applyProtection="1"/>
    <xf numFmtId="167" fontId="33" fillId="0" borderId="0" xfId="10" applyNumberFormat="1" applyFont="1" applyFill="1" applyBorder="1" applyProtection="1"/>
    <xf numFmtId="173" fontId="33" fillId="0" borderId="0" xfId="9" applyNumberFormat="1" applyFont="1" applyAlignment="1">
      <alignment horizontal="centerContinuous"/>
    </xf>
    <xf numFmtId="167" fontId="6" fillId="0" borderId="2" xfId="5" applyNumberFormat="1" applyFont="1" applyBorder="1" applyProtection="1"/>
    <xf numFmtId="165" fontId="6" fillId="0" borderId="2" xfId="5" applyFont="1" applyBorder="1" applyProtection="1"/>
    <xf numFmtId="172" fontId="10" fillId="0" borderId="2" xfId="5" applyNumberFormat="1" applyFont="1" applyFill="1" applyBorder="1" applyAlignment="1" applyProtection="1"/>
    <xf numFmtId="165" fontId="10" fillId="0" borderId="2" xfId="5" applyFont="1" applyBorder="1" applyProtection="1"/>
    <xf numFmtId="1" fontId="6" fillId="6" borderId="1" xfId="4" applyNumberFormat="1" applyFont="1" applyFill="1" applyBorder="1" applyProtection="1">
      <protection locked="0"/>
    </xf>
    <xf numFmtId="166" fontId="6" fillId="6" borderId="1" xfId="4" applyNumberFormat="1" applyFont="1" applyFill="1" applyBorder="1" applyProtection="1">
      <protection locked="0"/>
    </xf>
    <xf numFmtId="10" fontId="6" fillId="6" borderId="1" xfId="4" applyNumberFormat="1" applyFont="1" applyFill="1" applyBorder="1" applyProtection="1">
      <protection locked="0"/>
    </xf>
    <xf numFmtId="2" fontId="6" fillId="6" borderId="1" xfId="4" applyNumberFormat="1" applyFont="1" applyFill="1" applyBorder="1" applyProtection="1">
      <protection locked="0"/>
    </xf>
    <xf numFmtId="167" fontId="6" fillId="6" borderId="1" xfId="5" applyNumberFormat="1" applyFont="1" applyFill="1" applyBorder="1" applyAlignment="1" applyProtection="1">
      <alignment horizontal="center"/>
      <protection locked="0"/>
    </xf>
    <xf numFmtId="10" fontId="6" fillId="6" borderId="1" xfId="4" applyNumberFormat="1" applyFont="1" applyFill="1" applyBorder="1" applyAlignment="1" applyProtection="1">
      <alignment horizontal="center"/>
    </xf>
    <xf numFmtId="0" fontId="13" fillId="5" borderId="1" xfId="2" applyFont="1" applyFill="1" applyBorder="1"/>
    <xf numFmtId="0" fontId="23" fillId="2" borderId="0" xfId="2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/>
    </xf>
    <xf numFmtId="0" fontId="5" fillId="3" borderId="0" xfId="2" applyFill="1"/>
    <xf numFmtId="0" fontId="5" fillId="3" borderId="3" xfId="2" applyFill="1" applyBorder="1"/>
    <xf numFmtId="0" fontId="5" fillId="3" borderId="4" xfId="2" applyFill="1" applyBorder="1"/>
    <xf numFmtId="0" fontId="5" fillId="3" borderId="5" xfId="2" applyFill="1" applyBorder="1"/>
    <xf numFmtId="0" fontId="5" fillId="3" borderId="6" xfId="2" applyFill="1" applyBorder="1"/>
    <xf numFmtId="0" fontId="5" fillId="3" borderId="7" xfId="2" applyFill="1" applyBorder="1"/>
    <xf numFmtId="0" fontId="37" fillId="3" borderId="0" xfId="2" applyFont="1" applyFill="1"/>
    <xf numFmtId="0" fontId="38" fillId="3" borderId="0" xfId="2" applyFont="1" applyFill="1"/>
    <xf numFmtId="0" fontId="39" fillId="3" borderId="6" xfId="2" applyFont="1" applyFill="1" applyBorder="1" applyAlignment="1">
      <alignment horizontal="center"/>
    </xf>
    <xf numFmtId="0" fontId="39" fillId="3" borderId="0" xfId="2" applyFont="1" applyFill="1" applyAlignment="1">
      <alignment horizontal="center"/>
    </xf>
    <xf numFmtId="0" fontId="39" fillId="3" borderId="7" xfId="2" applyFont="1" applyFill="1" applyBorder="1" applyAlignment="1">
      <alignment horizontal="center"/>
    </xf>
    <xf numFmtId="175" fontId="7" fillId="3" borderId="0" xfId="2" applyNumberFormat="1" applyFont="1" applyFill="1" applyAlignment="1">
      <alignment horizontal="left"/>
    </xf>
    <xf numFmtId="0" fontId="7" fillId="3" borderId="0" xfId="2" applyFont="1" applyFill="1"/>
    <xf numFmtId="0" fontId="7" fillId="3" borderId="0" xfId="2" applyFont="1" applyFill="1" applyAlignment="1">
      <alignment horizontal="left"/>
    </xf>
    <xf numFmtId="0" fontId="40" fillId="3" borderId="6" xfId="2" applyFont="1" applyFill="1" applyBorder="1" applyAlignment="1">
      <alignment horizontal="center"/>
    </xf>
    <xf numFmtId="0" fontId="40" fillId="3" borderId="0" xfId="2" applyFont="1" applyFill="1" applyAlignment="1">
      <alignment horizontal="center"/>
    </xf>
    <xf numFmtId="0" fontId="41" fillId="3" borderId="7" xfId="2" applyFont="1" applyFill="1" applyBorder="1" applyAlignment="1">
      <alignment horizontal="center"/>
    </xf>
    <xf numFmtId="0" fontId="5" fillId="3" borderId="8" xfId="2" applyFill="1" applyBorder="1"/>
    <xf numFmtId="0" fontId="5" fillId="3" borderId="9" xfId="2" applyFill="1" applyBorder="1"/>
    <xf numFmtId="0" fontId="5" fillId="3" borderId="10" xfId="2" applyFill="1" applyBorder="1"/>
    <xf numFmtId="0" fontId="5" fillId="0" borderId="0" xfId="6"/>
    <xf numFmtId="0" fontId="5" fillId="3" borderId="11" xfId="6" applyFill="1" applyBorder="1"/>
    <xf numFmtId="0" fontId="5" fillId="3" borderId="12" xfId="6" applyFill="1" applyBorder="1"/>
    <xf numFmtId="0" fontId="44" fillId="3" borderId="12" xfId="6" applyFont="1" applyFill="1" applyBorder="1"/>
    <xf numFmtId="0" fontId="44" fillId="3" borderId="13" xfId="6" applyFont="1" applyFill="1" applyBorder="1"/>
    <xf numFmtId="0" fontId="5" fillId="0" borderId="19" xfId="6" applyBorder="1"/>
    <xf numFmtId="0" fontId="46" fillId="0" borderId="0" xfId="6" applyFont="1"/>
    <xf numFmtId="0" fontId="47" fillId="0" borderId="0" xfId="6" applyFont="1"/>
    <xf numFmtId="0" fontId="39" fillId="0" borderId="0" xfId="6" applyFont="1"/>
    <xf numFmtId="0" fontId="48" fillId="0" borderId="0" xfId="6" applyFont="1"/>
    <xf numFmtId="0" fontId="44" fillId="6" borderId="15" xfId="6" applyFont="1" applyFill="1" applyBorder="1"/>
    <xf numFmtId="0" fontId="44" fillId="6" borderId="0" xfId="6" applyFont="1" applyFill="1"/>
    <xf numFmtId="165" fontId="13" fillId="6" borderId="0" xfId="5" applyFont="1" applyFill="1" applyBorder="1" applyProtection="1">
      <protection locked="0"/>
    </xf>
    <xf numFmtId="0" fontId="39" fillId="6" borderId="0" xfId="6" applyFont="1" applyFill="1"/>
    <xf numFmtId="0" fontId="39" fillId="6" borderId="14" xfId="6" applyFont="1" applyFill="1" applyBorder="1"/>
    <xf numFmtId="0" fontId="44" fillId="5" borderId="15" xfId="6" applyFont="1" applyFill="1" applyBorder="1"/>
    <xf numFmtId="0" fontId="44" fillId="5" borderId="0" xfId="6" applyFont="1" applyFill="1"/>
    <xf numFmtId="165" fontId="13" fillId="5" borderId="0" xfId="5" applyFont="1" applyFill="1" applyBorder="1" applyProtection="1">
      <protection locked="0"/>
    </xf>
    <xf numFmtId="0" fontId="39" fillId="5" borderId="0" xfId="6" applyFont="1" applyFill="1"/>
    <xf numFmtId="0" fontId="39" fillId="5" borderId="14" xfId="6" applyFont="1" applyFill="1" applyBorder="1"/>
    <xf numFmtId="0" fontId="49" fillId="0" borderId="20" xfId="6" applyFont="1" applyBorder="1"/>
    <xf numFmtId="0" fontId="50" fillId="0" borderId="0" xfId="6" applyFont="1"/>
    <xf numFmtId="0" fontId="49" fillId="0" borderId="0" xfId="6" applyFont="1"/>
    <xf numFmtId="0" fontId="51" fillId="0" borderId="20" xfId="6" applyFont="1" applyBorder="1"/>
    <xf numFmtId="0" fontId="51" fillId="0" borderId="0" xfId="6" applyFont="1"/>
    <xf numFmtId="0" fontId="52" fillId="0" borderId="0" xfId="6" applyFont="1"/>
    <xf numFmtId="0" fontId="53" fillId="0" borderId="0" xfId="6" applyFont="1"/>
    <xf numFmtId="0" fontId="54" fillId="0" borderId="0" xfId="6" applyFont="1"/>
    <xf numFmtId="0" fontId="53" fillId="0" borderId="19" xfId="6" applyFont="1" applyBorder="1"/>
    <xf numFmtId="167" fontId="1" fillId="5" borderId="1" xfId="7" applyNumberFormat="1" applyFont="1" applyFill="1" applyBorder="1"/>
    <xf numFmtId="167" fontId="13" fillId="3" borderId="1" xfId="5" applyNumberFormat="1" applyFont="1" applyFill="1" applyBorder="1" applyProtection="1">
      <protection locked="0"/>
    </xf>
    <xf numFmtId="9" fontId="1" fillId="3" borderId="1" xfId="8" applyFont="1" applyFill="1" applyBorder="1"/>
    <xf numFmtId="167" fontId="1" fillId="0" borderId="0" xfId="0" applyNumberFormat="1" applyFont="1"/>
    <xf numFmtId="165" fontId="1" fillId="0" borderId="0" xfId="0" applyNumberFormat="1" applyFont="1"/>
    <xf numFmtId="176" fontId="5" fillId="0" borderId="0" xfId="2" applyNumberFormat="1"/>
    <xf numFmtId="176" fontId="1" fillId="0" borderId="0" xfId="0" applyNumberFormat="1" applyFont="1"/>
    <xf numFmtId="0" fontId="5" fillId="5" borderId="1" xfId="2" applyFill="1" applyBorder="1"/>
    <xf numFmtId="166" fontId="0" fillId="5" borderId="1" xfId="4" applyNumberFormat="1" applyFont="1" applyFill="1" applyBorder="1"/>
    <xf numFmtId="165" fontId="13" fillId="5" borderId="1" xfId="7" applyFont="1" applyFill="1" applyBorder="1" applyProtection="1">
      <protection locked="0"/>
    </xf>
    <xf numFmtId="0" fontId="42" fillId="3" borderId="7" xfId="2" applyFont="1" applyFill="1" applyBorder="1" applyAlignment="1">
      <alignment horizontal="center"/>
    </xf>
    <xf numFmtId="0" fontId="43" fillId="3" borderId="0" xfId="2" applyFont="1" applyFill="1" applyAlignment="1">
      <alignment horizontal="center"/>
    </xf>
    <xf numFmtId="0" fontId="43" fillId="3" borderId="6" xfId="2" applyFont="1" applyFill="1" applyBorder="1" applyAlignment="1">
      <alignment horizontal="center"/>
    </xf>
    <xf numFmtId="175" fontId="7" fillId="3" borderId="0" xfId="2" applyNumberFormat="1" applyFont="1" applyFill="1" applyAlignment="1">
      <alignment horizontal="left"/>
    </xf>
    <xf numFmtId="0" fontId="39" fillId="3" borderId="7" xfId="2" applyFont="1" applyFill="1" applyBorder="1" applyAlignment="1">
      <alignment horizontal="center"/>
    </xf>
    <xf numFmtId="0" fontId="39" fillId="3" borderId="0" xfId="2" applyFont="1" applyFill="1" applyAlignment="1">
      <alignment horizontal="center"/>
    </xf>
    <xf numFmtId="0" fontId="39" fillId="3" borderId="6" xfId="2" applyFont="1" applyFill="1" applyBorder="1" applyAlignment="1">
      <alignment horizontal="center"/>
    </xf>
    <xf numFmtId="0" fontId="42" fillId="3" borderId="0" xfId="2" applyFont="1" applyFill="1" applyAlignment="1">
      <alignment horizontal="center"/>
    </xf>
    <xf numFmtId="0" fontId="42" fillId="3" borderId="6" xfId="2" applyFont="1" applyFill="1" applyBorder="1" applyAlignment="1">
      <alignment horizontal="center"/>
    </xf>
    <xf numFmtId="0" fontId="45" fillId="2" borderId="23" xfId="6" applyFont="1" applyFill="1" applyBorder="1" applyAlignment="1">
      <alignment horizontal="center"/>
    </xf>
    <xf numFmtId="0" fontId="45" fillId="2" borderId="22" xfId="6" applyFont="1" applyFill="1" applyBorder="1" applyAlignment="1">
      <alignment horizontal="center"/>
    </xf>
    <xf numFmtId="0" fontId="45" fillId="2" borderId="21" xfId="6" applyFont="1" applyFill="1" applyBorder="1" applyAlignment="1">
      <alignment horizontal="center"/>
    </xf>
    <xf numFmtId="0" fontId="45" fillId="2" borderId="18" xfId="6" applyFont="1" applyFill="1" applyBorder="1" applyAlignment="1">
      <alignment horizontal="center"/>
    </xf>
    <xf numFmtId="0" fontId="45" fillId="2" borderId="17" xfId="6" applyFont="1" applyFill="1" applyBorder="1" applyAlignment="1">
      <alignment horizontal="center"/>
    </xf>
    <xf numFmtId="0" fontId="45" fillId="2" borderId="16" xfId="6" applyFont="1" applyFill="1" applyBorder="1" applyAlignment="1">
      <alignment horizontal="center"/>
    </xf>
    <xf numFmtId="0" fontId="23" fillId="2" borderId="0" xfId="2" applyFont="1" applyFill="1" applyAlignment="1">
      <alignment horizontal="left"/>
    </xf>
  </cellXfs>
  <cellStyles count="16">
    <cellStyle name="Comma" xfId="7" builtinId="3"/>
    <cellStyle name="Comma 2" xfId="5" xr:uid="{00000000-0005-0000-0000-000001000000}"/>
    <cellStyle name="Comma_Depreciation page for optima model" xfId="10" xr:uid="{00000000-0005-0000-0000-000002000000}"/>
    <cellStyle name="Currency 4" xfId="15" xr:uid="{00000000-0005-0000-0000-000003000000}"/>
    <cellStyle name="ECA_Text" xfId="3" xr:uid="{00000000-0005-0000-0000-000004000000}"/>
    <cellStyle name="Heading 4 2" xfId="12" xr:uid="{00000000-0005-0000-0000-000005000000}"/>
    <cellStyle name="Hyperlink 2" xfId="1" xr:uid="{00000000-0005-0000-0000-000006000000}"/>
    <cellStyle name="Normal" xfId="0" builtinId="0"/>
    <cellStyle name="Normal 10" xfId="2" xr:uid="{00000000-0005-0000-0000-000008000000}"/>
    <cellStyle name="Normal 14" xfId="14" xr:uid="{00000000-0005-0000-0000-000009000000}"/>
    <cellStyle name="Normal 2" xfId="6" xr:uid="{00000000-0005-0000-0000-00000A000000}"/>
    <cellStyle name="Normal_BOT 1013g" xfId="11" xr:uid="{00000000-0005-0000-0000-00000B000000}"/>
    <cellStyle name="Normal_Depreciation page for optima model" xfId="9" xr:uid="{00000000-0005-0000-0000-00000C000000}"/>
    <cellStyle name="Normal_Kogan Creek v10c" xfId="13" xr:uid="{00000000-0005-0000-0000-00000D000000}"/>
    <cellStyle name="Percent" xfId="8" builtinId="5"/>
    <cellStyle name="Percent 2" xfId="4" xr:uid="{00000000-0005-0000-0000-00000F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6</xdr:row>
      <xdr:rowOff>123824</xdr:rowOff>
    </xdr:from>
    <xdr:to>
      <xdr:col>10</xdr:col>
      <xdr:colOff>200025</xdr:colOff>
      <xdr:row>14</xdr:row>
      <xdr:rowOff>47625</xdr:rowOff>
    </xdr:to>
    <xdr:pic>
      <xdr:nvPicPr>
        <xdr:cNvPr id="4" name="Picture 3" descr="A logo with text on it&#10;&#10;Description automatically generated">
          <a:extLst>
            <a:ext uri="{FF2B5EF4-FFF2-40B4-BE49-F238E27FC236}">
              <a16:creationId xmlns:a16="http://schemas.microsoft.com/office/drawing/2014/main" id="{335BCA77-F3C2-F8F5-5AF7-F3411EDFF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095374"/>
          <a:ext cx="4410075" cy="1219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KENNA%20UCHE\Documents\EERC\EERC%20DISTRIBUTION%20AND%20RETAIL%20TARIFF%20MODEL%20.xlsm" TargetMode="External"/><Relationship Id="rId1" Type="http://schemas.openxmlformats.org/officeDocument/2006/relationships/externalLinkPath" Target="file:///C:\Users\reube\Downloads\EERC%20DISTRIBUTION%20AND%20RETAIL%20TARIFF%20MODEL%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R%20IKENNA\Downloads\EERC%20DISTRIBUTION%20AND%20RETAIL%20TARIFF%20MODEL%20(1).pdf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R%20IKENNA\Downloads\EERC%20DISTRIBUTION%20AND%20RETAIL%20TARIFF%20MODEL.pd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rror Report"/>
      <sheetName val="Control"/>
      <sheetName val="-Input--&gt;"/>
      <sheetName val="Input Data"/>
      <sheetName val="Regulatory Asset Base"/>
      <sheetName val="Regulated OPEX"/>
      <sheetName val="-Calculations--&gt;"/>
      <sheetName val="Gen and Trans"/>
      <sheetName val="Asset Depreciation"/>
      <sheetName val="Tariff Calculation"/>
      <sheetName val="Tari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ror Report"/>
      <sheetName val="Cover Page"/>
      <sheetName val="Control"/>
      <sheetName val="User Guide"/>
      <sheetName val="-Input--&gt;"/>
      <sheetName val="Input Data"/>
      <sheetName val="Regulatory Asset Base"/>
      <sheetName val="Regulated OPEX"/>
      <sheetName val="-Calculations--&gt;"/>
      <sheetName val="Gen and Trans"/>
      <sheetName val="Asset Depreciation"/>
      <sheetName val="Tariff Calculation"/>
      <sheetName val="Tariff"/>
    </sheetNames>
    <sheetDataSet>
      <sheetData sheetId="0"/>
      <sheetData sheetId="1"/>
      <sheetData sheetId="2"/>
      <sheetData sheetId="3"/>
      <sheetData sheetId="4"/>
      <sheetData sheetId="5"/>
      <sheetData sheetId="6">
        <row r="156">
          <cell r="K156">
            <v>28900000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ror Report"/>
      <sheetName val="Cover Page"/>
      <sheetName val="Control"/>
      <sheetName val="User Guide"/>
      <sheetName val="-Input--&gt;"/>
      <sheetName val="Input Data"/>
      <sheetName val="Regulatory Asset Base"/>
      <sheetName val="Regulated OPEX"/>
      <sheetName val="-Calculations--&gt;"/>
      <sheetName val="Gen and Trans"/>
      <sheetName val="Asset Depreciation"/>
      <sheetName val="Tariff Calculation"/>
      <sheetName val="Tariff"/>
    </sheetNames>
    <sheetDataSet>
      <sheetData sheetId="0"/>
      <sheetData sheetId="1"/>
      <sheetData sheetId="2"/>
      <sheetData sheetId="3"/>
      <sheetData sheetId="4"/>
      <sheetData sheetId="5">
        <row r="5">
          <cell r="G5">
            <v>2024</v>
          </cell>
        </row>
      </sheetData>
      <sheetData sheetId="6">
        <row r="5">
          <cell r="J5">
            <v>2024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F0F3-B2A2-43AD-9BAB-8FDEB18C068D}">
  <sheetPr codeName="Sheet15">
    <tabColor theme="9" tint="-0.499984740745262"/>
  </sheetPr>
  <dimension ref="A1:IS58"/>
  <sheetViews>
    <sheetView showGridLines="0" zoomScaleNormal="100" workbookViewId="0">
      <selection activeCell="B19" sqref="B19:M19"/>
    </sheetView>
  </sheetViews>
  <sheetFormatPr defaultColWidth="0" defaultRowHeight="0" customHeight="1" zeroHeight="1"/>
  <cols>
    <col min="1" max="1" width="4.88671875" style="153" customWidth="1"/>
    <col min="2" max="5" width="6.44140625" style="153" customWidth="1"/>
    <col min="6" max="6" width="17.44140625" style="153" customWidth="1"/>
    <col min="7" max="8" width="6.44140625" style="153" customWidth="1"/>
    <col min="9" max="9" width="17" style="153" customWidth="1"/>
    <col min="10" max="14" width="6.44140625" style="153" customWidth="1"/>
    <col min="15" max="253" width="3.5546875" style="153" hidden="1" customWidth="1"/>
    <col min="254" max="16384" width="8.88671875" style="153" hidden="1"/>
  </cols>
  <sheetData>
    <row r="1" spans="1:13" ht="13.2">
      <c r="A1" s="5"/>
    </row>
    <row r="2" spans="1:13" ht="13.2">
      <c r="B2" s="172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0"/>
    </row>
    <row r="3" spans="1:13" ht="13.2">
      <c r="B3" s="158"/>
      <c r="M3" s="157"/>
    </row>
    <row r="4" spans="1:13" ht="13.2">
      <c r="B4" s="158"/>
      <c r="M4" s="157"/>
    </row>
    <row r="5" spans="1:13" ht="13.2">
      <c r="B5" s="158"/>
      <c r="M5" s="157"/>
    </row>
    <row r="6" spans="1:13" ht="13.2">
      <c r="B6" s="158"/>
      <c r="M6" s="157"/>
    </row>
    <row r="7" spans="1:13" ht="13.2">
      <c r="B7" s="158"/>
      <c r="M7" s="157"/>
    </row>
    <row r="8" spans="1:13" ht="13.2">
      <c r="B8" s="158"/>
      <c r="M8" s="157"/>
    </row>
    <row r="9" spans="1:13" ht="13.2">
      <c r="B9" s="158"/>
      <c r="M9" s="157"/>
    </row>
    <row r="10" spans="1:13" ht="13.2">
      <c r="B10" s="158"/>
      <c r="M10" s="157"/>
    </row>
    <row r="11" spans="1:13" ht="13.2">
      <c r="B11" s="158"/>
      <c r="M11" s="157"/>
    </row>
    <row r="12" spans="1:13" ht="13.2">
      <c r="B12" s="158"/>
      <c r="M12" s="157"/>
    </row>
    <row r="13" spans="1:13" ht="13.2">
      <c r="B13" s="158"/>
      <c r="M13" s="157"/>
    </row>
    <row r="14" spans="1:13" ht="13.2">
      <c r="B14" s="158"/>
      <c r="M14" s="157"/>
    </row>
    <row r="15" spans="1:13" ht="13.2">
      <c r="B15" s="158"/>
      <c r="M15" s="157"/>
    </row>
    <row r="16" spans="1:13" ht="13.2">
      <c r="B16" s="158"/>
      <c r="M16" s="157"/>
    </row>
    <row r="17" spans="2:13" ht="17.399999999999999">
      <c r="B17" s="163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1"/>
    </row>
    <row r="18" spans="2:13" ht="22.8">
      <c r="B18" s="212" t="s">
        <v>126</v>
      </c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4"/>
    </row>
    <row r="19" spans="2:13" ht="23.1" customHeight="1">
      <c r="B19" s="212" t="s">
        <v>161</v>
      </c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20"/>
    </row>
    <row r="20" spans="2:13" ht="22.8">
      <c r="B20" s="169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7"/>
    </row>
    <row r="21" spans="2:13" ht="13.2">
      <c r="B21" s="158"/>
      <c r="F21" s="165"/>
      <c r="G21" s="166"/>
      <c r="M21" s="157"/>
    </row>
    <row r="22" spans="2:13" ht="13.2">
      <c r="B22" s="158"/>
      <c r="F22" s="165"/>
      <c r="G22" s="215"/>
      <c r="H22" s="215"/>
      <c r="I22" s="215"/>
      <c r="M22" s="157"/>
    </row>
    <row r="23" spans="2:13" ht="13.2">
      <c r="B23" s="158"/>
      <c r="F23" s="165"/>
      <c r="G23" s="164"/>
      <c r="H23" s="164"/>
      <c r="I23" s="164"/>
      <c r="M23" s="157"/>
    </row>
    <row r="24" spans="2:13" ht="13.2">
      <c r="B24" s="158"/>
      <c r="F24" s="165"/>
      <c r="G24" s="215"/>
      <c r="H24" s="215"/>
      <c r="I24" s="215"/>
      <c r="M24" s="157"/>
    </row>
    <row r="25" spans="2:13" ht="13.2">
      <c r="B25" s="158"/>
      <c r="F25" s="165"/>
      <c r="G25" s="164"/>
      <c r="H25" s="164"/>
      <c r="I25" s="164"/>
      <c r="M25" s="157"/>
    </row>
    <row r="26" spans="2:13" ht="17.399999999999999">
      <c r="B26" s="216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8"/>
    </row>
    <row r="27" spans="2:13" ht="17.399999999999999">
      <c r="B27" s="216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8"/>
    </row>
    <row r="28" spans="2:13" ht="17.399999999999999">
      <c r="B28" s="163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1"/>
    </row>
    <row r="29" spans="2:13" ht="13.2">
      <c r="B29" s="158"/>
      <c r="C29" s="160"/>
      <c r="D29" s="159"/>
      <c r="E29" s="159"/>
      <c r="F29" s="159"/>
      <c r="G29" s="159"/>
      <c r="H29" s="159"/>
      <c r="I29" s="159"/>
      <c r="J29" s="159"/>
      <c r="K29" s="159"/>
      <c r="L29" s="159"/>
      <c r="M29" s="157"/>
    </row>
    <row r="30" spans="2:13" ht="13.2">
      <c r="B30" s="158"/>
      <c r="M30" s="157"/>
    </row>
    <row r="31" spans="2:13" ht="13.2">
      <c r="B31" s="158"/>
      <c r="M31" s="157"/>
    </row>
    <row r="32" spans="2:13" ht="13.2">
      <c r="B32" s="158"/>
      <c r="M32" s="157"/>
    </row>
    <row r="33" spans="2:13" ht="13.2">
      <c r="B33" s="158"/>
      <c r="M33" s="157"/>
    </row>
    <row r="34" spans="2:13" ht="13.2">
      <c r="B34" s="158"/>
      <c r="M34" s="157"/>
    </row>
    <row r="35" spans="2:13" ht="13.2">
      <c r="B35" s="158"/>
      <c r="M35" s="157"/>
    </row>
    <row r="36" spans="2:13" ht="13.2">
      <c r="B36" s="158"/>
      <c r="M36" s="157"/>
    </row>
    <row r="37" spans="2:13" ht="13.2">
      <c r="B37" s="158"/>
      <c r="M37" s="157"/>
    </row>
    <row r="38" spans="2:13" ht="13.2">
      <c r="B38" s="158"/>
      <c r="M38" s="157"/>
    </row>
    <row r="39" spans="2:13" ht="13.2">
      <c r="B39" s="158"/>
      <c r="M39" s="157"/>
    </row>
    <row r="40" spans="2:13" ht="13.2">
      <c r="B40" s="158"/>
      <c r="M40" s="157"/>
    </row>
    <row r="41" spans="2:13" ht="13.2">
      <c r="B41" s="158"/>
      <c r="M41" s="157"/>
    </row>
    <row r="42" spans="2:13" ht="13.2">
      <c r="B42" s="156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4"/>
    </row>
    <row r="43" spans="2:13" ht="13.2"/>
    <row r="44" spans="2:13" ht="13.2"/>
    <row r="45" spans="2:13" ht="13.35" customHeight="1"/>
    <row r="46" spans="2:13" ht="13.35" customHeight="1"/>
    <row r="47" spans="2:13" ht="13.35" customHeight="1"/>
    <row r="48" spans="2:13" ht="13.35" customHeight="1"/>
    <row r="49" s="153" customFormat="1" ht="13.35" customHeight="1"/>
    <row r="50" s="153" customFormat="1" ht="13.35" customHeight="1"/>
    <row r="51" s="153" customFormat="1" ht="13.35" customHeight="1"/>
    <row r="52" s="153" customFormat="1" ht="13.35" customHeight="1"/>
    <row r="53" s="153" customFormat="1" ht="13.35" customHeight="1"/>
    <row r="54" s="153" customFormat="1" ht="13.35" customHeight="1"/>
    <row r="55" s="153" customFormat="1" ht="13.35" customHeight="1"/>
    <row r="56" s="153" customFormat="1" ht="13.35" customHeight="1"/>
    <row r="57" s="153" customFormat="1" ht="13.35" customHeight="1"/>
    <row r="58" s="153" customFormat="1" ht="13.35" customHeight="1"/>
  </sheetData>
  <mergeCells count="6">
    <mergeCell ref="B18:M18"/>
    <mergeCell ref="G22:I22"/>
    <mergeCell ref="G24:I24"/>
    <mergeCell ref="B26:M26"/>
    <mergeCell ref="B27:M27"/>
    <mergeCell ref="B19:M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0C6B-B671-40E1-AAF7-A48CD10D0FB0}">
  <sheetPr codeName="Sheet7">
    <tabColor theme="9" tint="-0.499984740745262"/>
  </sheetPr>
  <dimension ref="C1:U26"/>
  <sheetViews>
    <sheetView showGridLines="0" zoomScaleNormal="100" workbookViewId="0">
      <selection activeCell="E27" sqref="E27"/>
    </sheetView>
  </sheetViews>
  <sheetFormatPr defaultColWidth="9.109375" defaultRowHeight="13.2"/>
  <cols>
    <col min="1" max="1" width="9.109375" style="173"/>
    <col min="2" max="2" width="17.5546875" style="173" customWidth="1"/>
    <col min="3" max="15" width="9.109375" style="173"/>
    <col min="16" max="16" width="9.5546875" style="173" customWidth="1"/>
    <col min="17" max="16384" width="9.109375" style="173"/>
  </cols>
  <sheetData>
    <row r="1" spans="3:16">
      <c r="C1" s="182"/>
    </row>
    <row r="3" spans="3:16" ht="30" customHeight="1"/>
    <row r="4" spans="3:16" ht="17.399999999999999">
      <c r="C4" s="221" t="s">
        <v>143</v>
      </c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3"/>
    </row>
    <row r="5" spans="3:16" ht="17.399999999999999">
      <c r="C5" s="193" t="s">
        <v>142</v>
      </c>
      <c r="D5" s="194"/>
      <c r="E5" s="194"/>
      <c r="F5" s="195" t="s">
        <v>141</v>
      </c>
      <c r="G5" s="195"/>
      <c r="H5" s="181"/>
      <c r="I5" s="181"/>
      <c r="J5" s="181"/>
      <c r="K5" s="181"/>
      <c r="L5" s="181"/>
      <c r="P5" s="178"/>
    </row>
    <row r="6" spans="3:16" ht="17.399999999999999">
      <c r="C6" s="196" t="s">
        <v>140</v>
      </c>
      <c r="D6" s="197"/>
      <c r="E6" s="198"/>
      <c r="F6" s="199" t="s">
        <v>139</v>
      </c>
      <c r="G6" s="200"/>
      <c r="H6" s="199"/>
      <c r="I6" s="198"/>
      <c r="J6" s="198"/>
      <c r="K6" s="198"/>
      <c r="L6" s="198"/>
      <c r="M6" s="199"/>
      <c r="N6" s="199"/>
      <c r="O6" s="199"/>
      <c r="P6" s="201"/>
    </row>
    <row r="7" spans="3:16" ht="15.6">
      <c r="C7" s="196" t="s">
        <v>138</v>
      </c>
      <c r="D7" s="199"/>
      <c r="E7" s="199"/>
      <c r="F7" s="199" t="s">
        <v>137</v>
      </c>
      <c r="G7" s="199"/>
      <c r="H7" s="199"/>
      <c r="I7" s="199"/>
      <c r="J7" s="199"/>
      <c r="K7" s="199"/>
      <c r="L7" s="199"/>
      <c r="M7" s="199"/>
      <c r="N7" s="199"/>
      <c r="O7" s="199"/>
      <c r="P7" s="201"/>
    </row>
    <row r="8" spans="3:16" ht="15.6">
      <c r="C8" s="196" t="s">
        <v>144</v>
      </c>
      <c r="D8" s="197"/>
      <c r="E8" s="197"/>
      <c r="F8" s="199" t="s">
        <v>136</v>
      </c>
      <c r="G8" s="197"/>
      <c r="H8" s="197"/>
      <c r="I8" s="197"/>
      <c r="J8" s="199"/>
      <c r="K8" s="199"/>
      <c r="L8" s="199"/>
      <c r="M8" s="199"/>
      <c r="N8" s="199"/>
      <c r="O8" s="199"/>
      <c r="P8" s="201"/>
    </row>
    <row r="9" spans="3:16" ht="15.6">
      <c r="C9" s="196" t="s">
        <v>135</v>
      </c>
      <c r="D9" s="197"/>
      <c r="E9" s="197"/>
      <c r="F9" s="199" t="s">
        <v>134</v>
      </c>
      <c r="G9" s="197"/>
      <c r="H9" s="197"/>
      <c r="I9" s="197"/>
      <c r="J9" s="199"/>
      <c r="K9" s="199"/>
      <c r="L9" s="199"/>
      <c r="M9" s="199"/>
      <c r="N9" s="199"/>
      <c r="O9" s="199"/>
      <c r="P9" s="201"/>
    </row>
    <row r="10" spans="3:16" ht="15.6">
      <c r="C10" s="196" t="s">
        <v>133</v>
      </c>
      <c r="D10" s="197"/>
      <c r="E10" s="197"/>
      <c r="F10" s="199" t="s">
        <v>132</v>
      </c>
      <c r="G10" s="197"/>
      <c r="H10" s="197"/>
      <c r="I10" s="197"/>
      <c r="J10" s="199"/>
      <c r="K10" s="199"/>
      <c r="L10" s="199"/>
      <c r="M10" s="199"/>
      <c r="N10" s="199"/>
      <c r="O10" s="199"/>
      <c r="P10" s="201"/>
    </row>
    <row r="11" spans="3:16" ht="15.6">
      <c r="C11" s="196" t="s">
        <v>131</v>
      </c>
      <c r="D11" s="197"/>
      <c r="E11" s="197"/>
      <c r="F11" s="199" t="s">
        <v>130</v>
      </c>
      <c r="G11" s="197"/>
      <c r="H11" s="197"/>
      <c r="I11" s="197"/>
      <c r="J11" s="199"/>
      <c r="K11" s="199"/>
      <c r="L11" s="199"/>
      <c r="M11" s="199"/>
      <c r="N11" s="199"/>
      <c r="O11" s="199"/>
      <c r="P11" s="201"/>
    </row>
    <row r="12" spans="3:16" ht="15.6">
      <c r="C12" s="196" t="s">
        <v>145</v>
      </c>
      <c r="D12" s="199"/>
      <c r="E12" s="199"/>
      <c r="F12" s="199" t="s">
        <v>146</v>
      </c>
      <c r="G12" s="199"/>
      <c r="H12" s="199"/>
      <c r="I12" s="199"/>
      <c r="J12" s="199"/>
      <c r="K12" s="199"/>
      <c r="L12" s="199"/>
      <c r="M12" s="199"/>
      <c r="N12" s="199"/>
      <c r="O12" s="199"/>
      <c r="P12" s="201"/>
    </row>
    <row r="13" spans="3:16">
      <c r="D13" s="180"/>
      <c r="E13" s="180"/>
      <c r="F13" s="180"/>
      <c r="G13" s="180"/>
      <c r="H13" s="179"/>
      <c r="I13" s="179"/>
      <c r="J13" s="179"/>
    </row>
    <row r="16" spans="3:16">
      <c r="I16" s="5"/>
      <c r="J16" s="5"/>
      <c r="K16" s="5"/>
    </row>
    <row r="17" spans="3:21" ht="17.399999999999999">
      <c r="C17" s="224" t="s">
        <v>129</v>
      </c>
      <c r="D17" s="225"/>
      <c r="E17" s="225"/>
      <c r="F17" s="225"/>
      <c r="G17" s="225"/>
      <c r="H17" s="225"/>
      <c r="I17" s="225"/>
      <c r="J17" s="225"/>
      <c r="K17" s="225"/>
      <c r="L17" s="226"/>
    </row>
    <row r="18" spans="3:21" ht="17.399999999999999">
      <c r="C18" s="183" t="s">
        <v>128</v>
      </c>
      <c r="D18" s="184"/>
      <c r="E18" s="184"/>
      <c r="F18" s="185"/>
      <c r="G18" s="184"/>
      <c r="H18" s="184"/>
      <c r="I18" s="184"/>
      <c r="J18" s="186"/>
      <c r="K18" s="186"/>
      <c r="L18" s="187"/>
    </row>
    <row r="19" spans="3:21" ht="17.399999999999999">
      <c r="C19" s="188" t="s">
        <v>147</v>
      </c>
      <c r="D19" s="189"/>
      <c r="E19" s="189"/>
      <c r="F19" s="190"/>
      <c r="G19" s="189"/>
      <c r="H19" s="189"/>
      <c r="I19" s="189"/>
      <c r="J19" s="191"/>
      <c r="K19" s="191"/>
      <c r="L19" s="192"/>
    </row>
    <row r="20" spans="3:21" ht="15">
      <c r="C20" s="177" t="s">
        <v>127</v>
      </c>
      <c r="D20" s="176"/>
      <c r="E20" s="176"/>
      <c r="F20" s="176"/>
      <c r="G20" s="176"/>
      <c r="H20" s="176"/>
      <c r="I20" s="176"/>
      <c r="J20" s="175"/>
      <c r="K20" s="175"/>
      <c r="L20" s="174"/>
    </row>
    <row r="22" spans="3:21"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3:21"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3:21"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3:21"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3:21"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</sheetData>
  <sheetProtection formatCells="0" formatColumns="0" formatRows="0"/>
  <mergeCells count="2">
    <mergeCell ref="C4:P4"/>
    <mergeCell ref="C17:L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AF94"/>
  <sheetViews>
    <sheetView showGridLines="0" zoomScale="85" zoomScaleNormal="85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F25" sqref="F25"/>
    </sheetView>
  </sheetViews>
  <sheetFormatPr defaultColWidth="9.109375" defaultRowHeight="11.4"/>
  <cols>
    <col min="1" max="1" width="9.109375" style="4"/>
    <col min="2" max="2" width="7" style="4" customWidth="1"/>
    <col min="3" max="3" width="36.88671875" style="4" customWidth="1"/>
    <col min="4" max="4" width="15" style="4" customWidth="1"/>
    <col min="5" max="5" width="15.109375" style="4" customWidth="1"/>
    <col min="6" max="30" width="15.88671875" style="4" customWidth="1"/>
    <col min="31" max="16384" width="9.109375" style="4"/>
  </cols>
  <sheetData>
    <row r="1" spans="1:30" s="1" customFormat="1" ht="17.25" customHeight="1"/>
    <row r="2" spans="1:30" s="1" customFormat="1" ht="12">
      <c r="C2" s="2" t="s">
        <v>3</v>
      </c>
    </row>
    <row r="4" spans="1:30" s="2" customFormat="1" ht="12">
      <c r="B4" s="2" t="s">
        <v>0</v>
      </c>
      <c r="C4" s="2" t="s">
        <v>1</v>
      </c>
      <c r="D4" s="2" t="s">
        <v>2</v>
      </c>
      <c r="F4" s="151">
        <f>E10</f>
        <v>2025</v>
      </c>
      <c r="G4" s="151">
        <f>F4+1</f>
        <v>2026</v>
      </c>
      <c r="H4" s="151">
        <f t="shared" ref="H4:AD4" si="0">G4+1</f>
        <v>2027</v>
      </c>
      <c r="I4" s="151">
        <f t="shared" si="0"/>
        <v>2028</v>
      </c>
      <c r="J4" s="151">
        <f t="shared" si="0"/>
        <v>2029</v>
      </c>
      <c r="K4" s="151">
        <f t="shared" si="0"/>
        <v>2030</v>
      </c>
      <c r="L4" s="151">
        <f t="shared" si="0"/>
        <v>2031</v>
      </c>
      <c r="M4" s="151">
        <f t="shared" si="0"/>
        <v>2032</v>
      </c>
      <c r="N4" s="151">
        <f t="shared" si="0"/>
        <v>2033</v>
      </c>
      <c r="O4" s="151">
        <f t="shared" si="0"/>
        <v>2034</v>
      </c>
      <c r="P4" s="151">
        <f t="shared" si="0"/>
        <v>2035</v>
      </c>
      <c r="Q4" s="151">
        <f t="shared" si="0"/>
        <v>2036</v>
      </c>
      <c r="R4" s="151">
        <f t="shared" si="0"/>
        <v>2037</v>
      </c>
      <c r="S4" s="151">
        <f t="shared" si="0"/>
        <v>2038</v>
      </c>
      <c r="T4" s="151">
        <f t="shared" si="0"/>
        <v>2039</v>
      </c>
      <c r="U4" s="151">
        <f t="shared" si="0"/>
        <v>2040</v>
      </c>
      <c r="V4" s="151">
        <f t="shared" si="0"/>
        <v>2041</v>
      </c>
      <c r="W4" s="151">
        <f t="shared" si="0"/>
        <v>2042</v>
      </c>
      <c r="X4" s="151">
        <f t="shared" si="0"/>
        <v>2043</v>
      </c>
      <c r="Y4" s="151">
        <f t="shared" si="0"/>
        <v>2044</v>
      </c>
      <c r="Z4" s="151">
        <f t="shared" si="0"/>
        <v>2045</v>
      </c>
      <c r="AA4" s="151">
        <f t="shared" si="0"/>
        <v>2046</v>
      </c>
      <c r="AB4" s="151">
        <f t="shared" si="0"/>
        <v>2047</v>
      </c>
      <c r="AC4" s="151">
        <f t="shared" si="0"/>
        <v>2048</v>
      </c>
      <c r="AD4" s="151">
        <f t="shared" si="0"/>
        <v>2049</v>
      </c>
    </row>
    <row r="8" spans="1:30" s="3" customFormat="1" ht="12">
      <c r="A8" s="25"/>
      <c r="B8" s="25">
        <v>1</v>
      </c>
      <c r="C8" s="2" t="s">
        <v>113</v>
      </c>
      <c r="D8" s="82" t="s">
        <v>109</v>
      </c>
    </row>
    <row r="10" spans="1:30">
      <c r="C10" s="4" t="s">
        <v>4</v>
      </c>
      <c r="E10" s="142">
        <v>2025</v>
      </c>
    </row>
    <row r="11" spans="1:30">
      <c r="E11" s="143"/>
    </row>
    <row r="13" spans="1:30" s="3" customFormat="1" ht="12">
      <c r="B13" s="25">
        <v>2</v>
      </c>
      <c r="C13" s="2" t="s">
        <v>5</v>
      </c>
    </row>
    <row r="14" spans="1:30" s="24" customFormat="1"/>
    <row r="15" spans="1:30">
      <c r="C15" s="26" t="s">
        <v>6</v>
      </c>
      <c r="D15" s="6" t="s">
        <v>7</v>
      </c>
      <c r="E15" s="144">
        <v>0.32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0">
      <c r="C16" s="26" t="s">
        <v>8</v>
      </c>
      <c r="D16" s="6" t="s">
        <v>7</v>
      </c>
      <c r="E16" s="143">
        <v>0.7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2:30">
      <c r="C17" s="26" t="s">
        <v>9</v>
      </c>
      <c r="D17" s="6" t="s">
        <v>7</v>
      </c>
      <c r="E17" s="143">
        <v>0.3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2:30" ht="12">
      <c r="C18" s="26" t="s">
        <v>10</v>
      </c>
      <c r="D18" s="6" t="s">
        <v>7</v>
      </c>
      <c r="E18" s="27"/>
      <c r="F18" s="143">
        <v>0.26</v>
      </c>
      <c r="G18" s="143">
        <v>0.26</v>
      </c>
      <c r="H18" s="143">
        <v>0.26</v>
      </c>
      <c r="I18" s="143">
        <v>0.26</v>
      </c>
      <c r="J18" s="143">
        <v>0.26</v>
      </c>
      <c r="K18" s="143">
        <v>0.26</v>
      </c>
      <c r="L18" s="143">
        <v>0.26</v>
      </c>
      <c r="M18" s="143">
        <v>0.26</v>
      </c>
      <c r="N18" s="143">
        <v>0.26</v>
      </c>
      <c r="O18" s="143">
        <v>0.26</v>
      </c>
      <c r="P18" s="143">
        <v>0.26</v>
      </c>
      <c r="Q18" s="143">
        <v>0.26</v>
      </c>
      <c r="R18" s="143">
        <v>0.26</v>
      </c>
      <c r="S18" s="143">
        <v>0.26</v>
      </c>
      <c r="T18" s="143">
        <v>0.26</v>
      </c>
      <c r="U18" s="143">
        <v>0.26</v>
      </c>
      <c r="V18" s="143">
        <v>0.26</v>
      </c>
      <c r="W18" s="143">
        <v>0.26</v>
      </c>
      <c r="X18" s="143">
        <v>0.26</v>
      </c>
      <c r="Y18" s="143">
        <v>0.26</v>
      </c>
      <c r="Z18" s="143">
        <v>0.26</v>
      </c>
      <c r="AA18" s="143">
        <v>0.26</v>
      </c>
      <c r="AB18" s="143">
        <v>0.26</v>
      </c>
      <c r="AC18" s="143">
        <v>0.26</v>
      </c>
      <c r="AD18" s="143">
        <v>0.26</v>
      </c>
    </row>
    <row r="19" spans="2:30" ht="12">
      <c r="C19" s="26" t="s">
        <v>11</v>
      </c>
      <c r="D19" s="6" t="s">
        <v>7</v>
      </c>
      <c r="E19" s="27"/>
      <c r="F19" s="143">
        <v>0.23</v>
      </c>
      <c r="G19" s="143">
        <v>0.23</v>
      </c>
      <c r="H19" s="143">
        <v>0.23</v>
      </c>
      <c r="I19" s="143">
        <v>0.23</v>
      </c>
      <c r="J19" s="143">
        <v>0.23</v>
      </c>
      <c r="K19" s="143">
        <v>0.23</v>
      </c>
      <c r="L19" s="143">
        <v>0.23</v>
      </c>
      <c r="M19" s="143">
        <v>0.23</v>
      </c>
      <c r="N19" s="143">
        <v>0.23</v>
      </c>
      <c r="O19" s="143">
        <v>0.23</v>
      </c>
      <c r="P19" s="143">
        <v>0.23</v>
      </c>
      <c r="Q19" s="143">
        <v>0.23</v>
      </c>
      <c r="R19" s="143">
        <v>0.23</v>
      </c>
      <c r="S19" s="143">
        <v>0.23</v>
      </c>
      <c r="T19" s="143">
        <v>0.23</v>
      </c>
      <c r="U19" s="143">
        <v>0.23</v>
      </c>
      <c r="V19" s="143">
        <v>0.23</v>
      </c>
      <c r="W19" s="143">
        <v>0.23</v>
      </c>
      <c r="X19" s="143">
        <v>0.23</v>
      </c>
      <c r="Y19" s="143">
        <v>0.23</v>
      </c>
      <c r="Z19" s="143">
        <v>0.23</v>
      </c>
      <c r="AA19" s="143">
        <v>0.23</v>
      </c>
      <c r="AB19" s="143">
        <v>0.23</v>
      </c>
      <c r="AC19" s="143">
        <v>0.23</v>
      </c>
      <c r="AD19" s="143">
        <v>0.23</v>
      </c>
    </row>
    <row r="20" spans="2:30" ht="12">
      <c r="C20" s="26" t="s">
        <v>12</v>
      </c>
      <c r="D20" s="6" t="s">
        <v>7</v>
      </c>
      <c r="E20" s="27"/>
      <c r="F20" s="143">
        <v>0.32</v>
      </c>
      <c r="G20" s="143">
        <v>0.32</v>
      </c>
      <c r="H20" s="143">
        <v>0.32</v>
      </c>
      <c r="I20" s="143">
        <v>0.32</v>
      </c>
      <c r="J20" s="143">
        <v>0.32</v>
      </c>
      <c r="K20" s="143">
        <v>0.32</v>
      </c>
      <c r="L20" s="143">
        <v>0.32</v>
      </c>
      <c r="M20" s="143">
        <v>0.32</v>
      </c>
      <c r="N20" s="143">
        <v>0.32</v>
      </c>
      <c r="O20" s="143">
        <v>0.32</v>
      </c>
      <c r="P20" s="143">
        <v>0.32</v>
      </c>
      <c r="Q20" s="143">
        <v>0.32</v>
      </c>
      <c r="R20" s="143">
        <v>0.32</v>
      </c>
      <c r="S20" s="143">
        <v>0.32</v>
      </c>
      <c r="T20" s="143">
        <v>0.32</v>
      </c>
      <c r="U20" s="143">
        <v>0.32</v>
      </c>
      <c r="V20" s="143">
        <v>0.32</v>
      </c>
      <c r="W20" s="143">
        <v>0.32</v>
      </c>
      <c r="X20" s="143">
        <v>0.32</v>
      </c>
      <c r="Y20" s="143">
        <v>0.32</v>
      </c>
      <c r="Z20" s="143">
        <v>0.32</v>
      </c>
      <c r="AA20" s="143">
        <v>0.32</v>
      </c>
      <c r="AB20" s="143">
        <v>0.32</v>
      </c>
      <c r="AC20" s="143">
        <v>0.32</v>
      </c>
      <c r="AD20" s="143">
        <v>0.32</v>
      </c>
    </row>
    <row r="21" spans="2:30">
      <c r="C21" s="26" t="s">
        <v>13</v>
      </c>
      <c r="D21" s="6" t="s">
        <v>7</v>
      </c>
      <c r="E21" s="7"/>
      <c r="F21" s="145">
        <v>1.2</v>
      </c>
      <c r="G21" s="145">
        <v>1.2</v>
      </c>
      <c r="H21" s="145">
        <v>1.2</v>
      </c>
      <c r="I21" s="145">
        <v>1.2</v>
      </c>
      <c r="J21" s="145">
        <v>1.2</v>
      </c>
      <c r="K21" s="145">
        <v>1.2</v>
      </c>
      <c r="L21" s="145">
        <v>1.2</v>
      </c>
      <c r="M21" s="145">
        <v>1.2</v>
      </c>
      <c r="N21" s="145">
        <v>1.2</v>
      </c>
      <c r="O21" s="145">
        <v>1.2</v>
      </c>
      <c r="P21" s="145">
        <v>1.2</v>
      </c>
      <c r="Q21" s="145">
        <v>1.2</v>
      </c>
      <c r="R21" s="145">
        <v>1.2</v>
      </c>
      <c r="S21" s="145">
        <v>1.2</v>
      </c>
      <c r="T21" s="145">
        <v>1.2</v>
      </c>
      <c r="U21" s="145">
        <v>1.2</v>
      </c>
      <c r="V21" s="145">
        <v>1.2</v>
      </c>
      <c r="W21" s="145">
        <v>1.2</v>
      </c>
      <c r="X21" s="145">
        <v>1.2</v>
      </c>
      <c r="Y21" s="145">
        <v>1.2</v>
      </c>
      <c r="Z21" s="145">
        <v>1.2</v>
      </c>
      <c r="AA21" s="145">
        <v>1.2</v>
      </c>
      <c r="AB21" s="145">
        <v>1.2</v>
      </c>
      <c r="AC21" s="145">
        <v>1.2</v>
      </c>
      <c r="AD21" s="145">
        <v>1.2</v>
      </c>
    </row>
    <row r="22" spans="2:30">
      <c r="C22" s="7"/>
      <c r="D22" s="83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2:30">
      <c r="C23" s="7"/>
      <c r="D23" s="84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2:30">
      <c r="C24" s="7" t="s">
        <v>14</v>
      </c>
      <c r="D24" s="6" t="s">
        <v>7</v>
      </c>
      <c r="E24" s="7"/>
      <c r="F24" s="96">
        <f t="shared" ref="F24:AD24" si="1">F20-F19</f>
        <v>0.09</v>
      </c>
      <c r="G24" s="96">
        <f t="shared" si="1"/>
        <v>0.09</v>
      </c>
      <c r="H24" s="96">
        <f t="shared" si="1"/>
        <v>0.09</v>
      </c>
      <c r="I24" s="96">
        <f t="shared" si="1"/>
        <v>0.09</v>
      </c>
      <c r="J24" s="96">
        <f t="shared" si="1"/>
        <v>0.09</v>
      </c>
      <c r="K24" s="96">
        <f t="shared" si="1"/>
        <v>0.09</v>
      </c>
      <c r="L24" s="96">
        <f t="shared" si="1"/>
        <v>0.09</v>
      </c>
      <c r="M24" s="96">
        <f t="shared" si="1"/>
        <v>0.09</v>
      </c>
      <c r="N24" s="96">
        <f t="shared" si="1"/>
        <v>0.09</v>
      </c>
      <c r="O24" s="96">
        <f t="shared" si="1"/>
        <v>0.09</v>
      </c>
      <c r="P24" s="96">
        <f t="shared" si="1"/>
        <v>0.09</v>
      </c>
      <c r="Q24" s="96">
        <f t="shared" si="1"/>
        <v>0.09</v>
      </c>
      <c r="R24" s="96">
        <f t="shared" si="1"/>
        <v>0.09</v>
      </c>
      <c r="S24" s="96">
        <f t="shared" si="1"/>
        <v>0.09</v>
      </c>
      <c r="T24" s="96">
        <f t="shared" si="1"/>
        <v>0.09</v>
      </c>
      <c r="U24" s="96">
        <f t="shared" si="1"/>
        <v>0.09</v>
      </c>
      <c r="V24" s="96">
        <f t="shared" si="1"/>
        <v>0.09</v>
      </c>
      <c r="W24" s="96">
        <f t="shared" si="1"/>
        <v>0.09</v>
      </c>
      <c r="X24" s="96">
        <f t="shared" si="1"/>
        <v>0.09</v>
      </c>
      <c r="Y24" s="96">
        <f t="shared" si="1"/>
        <v>0.09</v>
      </c>
      <c r="Z24" s="96">
        <f t="shared" si="1"/>
        <v>0.09</v>
      </c>
      <c r="AA24" s="96">
        <f t="shared" si="1"/>
        <v>0.09</v>
      </c>
      <c r="AB24" s="96">
        <f t="shared" si="1"/>
        <v>0.09</v>
      </c>
      <c r="AC24" s="96">
        <f t="shared" si="1"/>
        <v>0.09</v>
      </c>
      <c r="AD24" s="96">
        <f t="shared" si="1"/>
        <v>0.09</v>
      </c>
    </row>
    <row r="25" spans="2:30">
      <c r="C25" s="7" t="s">
        <v>15</v>
      </c>
      <c r="D25" s="6" t="s">
        <v>7</v>
      </c>
      <c r="E25" s="7"/>
      <c r="F25" s="96">
        <f t="shared" ref="F25:AD25" si="2">F19+F24*F21</f>
        <v>0.33800000000000002</v>
      </c>
      <c r="G25" s="96">
        <f t="shared" si="2"/>
        <v>0.33800000000000002</v>
      </c>
      <c r="H25" s="96">
        <f t="shared" si="2"/>
        <v>0.33800000000000002</v>
      </c>
      <c r="I25" s="96">
        <f t="shared" si="2"/>
        <v>0.33800000000000002</v>
      </c>
      <c r="J25" s="96">
        <f t="shared" si="2"/>
        <v>0.33800000000000002</v>
      </c>
      <c r="K25" s="96">
        <f t="shared" si="2"/>
        <v>0.33800000000000002</v>
      </c>
      <c r="L25" s="96">
        <f t="shared" si="2"/>
        <v>0.33800000000000002</v>
      </c>
      <c r="M25" s="96">
        <f t="shared" si="2"/>
        <v>0.33800000000000002</v>
      </c>
      <c r="N25" s="96">
        <f t="shared" si="2"/>
        <v>0.33800000000000002</v>
      </c>
      <c r="O25" s="96">
        <f t="shared" si="2"/>
        <v>0.33800000000000002</v>
      </c>
      <c r="P25" s="96">
        <f t="shared" si="2"/>
        <v>0.33800000000000002</v>
      </c>
      <c r="Q25" s="96">
        <f t="shared" si="2"/>
        <v>0.33800000000000002</v>
      </c>
      <c r="R25" s="96">
        <f t="shared" si="2"/>
        <v>0.33800000000000002</v>
      </c>
      <c r="S25" s="96">
        <f t="shared" si="2"/>
        <v>0.33800000000000002</v>
      </c>
      <c r="T25" s="96">
        <f t="shared" si="2"/>
        <v>0.33800000000000002</v>
      </c>
      <c r="U25" s="96">
        <f t="shared" si="2"/>
        <v>0.33800000000000002</v>
      </c>
      <c r="V25" s="96">
        <f t="shared" si="2"/>
        <v>0.33800000000000002</v>
      </c>
      <c r="W25" s="96">
        <f t="shared" si="2"/>
        <v>0.33800000000000002</v>
      </c>
      <c r="X25" s="96">
        <f t="shared" si="2"/>
        <v>0.33800000000000002</v>
      </c>
      <c r="Y25" s="96">
        <f t="shared" si="2"/>
        <v>0.33800000000000002</v>
      </c>
      <c r="Z25" s="96">
        <f t="shared" si="2"/>
        <v>0.33800000000000002</v>
      </c>
      <c r="AA25" s="96">
        <f t="shared" si="2"/>
        <v>0.33800000000000002</v>
      </c>
      <c r="AB25" s="96">
        <f t="shared" si="2"/>
        <v>0.33800000000000002</v>
      </c>
      <c r="AC25" s="96">
        <f t="shared" si="2"/>
        <v>0.33800000000000002</v>
      </c>
      <c r="AD25" s="96">
        <f t="shared" si="2"/>
        <v>0.33800000000000002</v>
      </c>
    </row>
    <row r="26" spans="2:30">
      <c r="C26" s="7"/>
      <c r="D26" s="83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2:30">
      <c r="C27" s="7" t="s">
        <v>16</v>
      </c>
      <c r="D27" s="6" t="s">
        <v>7</v>
      </c>
      <c r="E27" s="7"/>
      <c r="F27" s="96">
        <f>$E$16*F18+$E$17*F25</f>
        <v>0.28339999999999999</v>
      </c>
      <c r="G27" s="96">
        <f t="shared" ref="G27:AD27" si="3">$E$16*G18+$E$17*G25</f>
        <v>0.28339999999999999</v>
      </c>
      <c r="H27" s="96">
        <f t="shared" si="3"/>
        <v>0.28339999999999999</v>
      </c>
      <c r="I27" s="96">
        <f t="shared" si="3"/>
        <v>0.28339999999999999</v>
      </c>
      <c r="J27" s="96">
        <f t="shared" si="3"/>
        <v>0.28339999999999999</v>
      </c>
      <c r="K27" s="96">
        <f t="shared" si="3"/>
        <v>0.28339999999999999</v>
      </c>
      <c r="L27" s="96">
        <f t="shared" si="3"/>
        <v>0.28339999999999999</v>
      </c>
      <c r="M27" s="96">
        <f t="shared" si="3"/>
        <v>0.28339999999999999</v>
      </c>
      <c r="N27" s="96">
        <f t="shared" si="3"/>
        <v>0.28339999999999999</v>
      </c>
      <c r="O27" s="96">
        <f t="shared" si="3"/>
        <v>0.28339999999999999</v>
      </c>
      <c r="P27" s="96">
        <f t="shared" si="3"/>
        <v>0.28339999999999999</v>
      </c>
      <c r="Q27" s="96">
        <f t="shared" si="3"/>
        <v>0.28339999999999999</v>
      </c>
      <c r="R27" s="96">
        <f t="shared" si="3"/>
        <v>0.28339999999999999</v>
      </c>
      <c r="S27" s="96">
        <f t="shared" si="3"/>
        <v>0.28339999999999999</v>
      </c>
      <c r="T27" s="96">
        <f t="shared" si="3"/>
        <v>0.28339999999999999</v>
      </c>
      <c r="U27" s="96">
        <f t="shared" si="3"/>
        <v>0.28339999999999999</v>
      </c>
      <c r="V27" s="96">
        <f t="shared" si="3"/>
        <v>0.28339999999999999</v>
      </c>
      <c r="W27" s="96">
        <f t="shared" si="3"/>
        <v>0.28339999999999999</v>
      </c>
      <c r="X27" s="96">
        <f t="shared" si="3"/>
        <v>0.28339999999999999</v>
      </c>
      <c r="Y27" s="96">
        <f t="shared" si="3"/>
        <v>0.28339999999999999</v>
      </c>
      <c r="Z27" s="96">
        <f t="shared" si="3"/>
        <v>0.28339999999999999</v>
      </c>
      <c r="AA27" s="96">
        <f t="shared" si="3"/>
        <v>0.28339999999999999</v>
      </c>
      <c r="AB27" s="96">
        <f t="shared" si="3"/>
        <v>0.28339999999999999</v>
      </c>
      <c r="AC27" s="96">
        <f t="shared" si="3"/>
        <v>0.28339999999999999</v>
      </c>
      <c r="AD27" s="96">
        <f t="shared" si="3"/>
        <v>0.28339999999999999</v>
      </c>
    </row>
    <row r="28" spans="2:30">
      <c r="C28" s="7" t="s">
        <v>17</v>
      </c>
      <c r="D28" s="6" t="s">
        <v>7</v>
      </c>
      <c r="E28" s="7"/>
      <c r="F28" s="96">
        <f>$E$16*F18*(1-$E$15)+$E$17*F25</f>
        <v>0.22515999999999997</v>
      </c>
      <c r="G28" s="96">
        <f t="shared" ref="G28:AD28" si="4">$E$16*G18*(1-$E$15)+$E$17*G25</f>
        <v>0.22515999999999997</v>
      </c>
      <c r="H28" s="96">
        <f t="shared" si="4"/>
        <v>0.22515999999999997</v>
      </c>
      <c r="I28" s="96">
        <f t="shared" si="4"/>
        <v>0.22515999999999997</v>
      </c>
      <c r="J28" s="96">
        <f t="shared" si="4"/>
        <v>0.22515999999999997</v>
      </c>
      <c r="K28" s="96">
        <f t="shared" si="4"/>
        <v>0.22515999999999997</v>
      </c>
      <c r="L28" s="96">
        <f t="shared" si="4"/>
        <v>0.22515999999999997</v>
      </c>
      <c r="M28" s="96">
        <f t="shared" si="4"/>
        <v>0.22515999999999997</v>
      </c>
      <c r="N28" s="96">
        <f t="shared" si="4"/>
        <v>0.22515999999999997</v>
      </c>
      <c r="O28" s="96">
        <f t="shared" si="4"/>
        <v>0.22515999999999997</v>
      </c>
      <c r="P28" s="96">
        <f t="shared" si="4"/>
        <v>0.22515999999999997</v>
      </c>
      <c r="Q28" s="96">
        <f t="shared" si="4"/>
        <v>0.22515999999999997</v>
      </c>
      <c r="R28" s="96">
        <f t="shared" si="4"/>
        <v>0.22515999999999997</v>
      </c>
      <c r="S28" s="96">
        <f t="shared" si="4"/>
        <v>0.22515999999999997</v>
      </c>
      <c r="T28" s="96">
        <f t="shared" si="4"/>
        <v>0.22515999999999997</v>
      </c>
      <c r="U28" s="96">
        <f t="shared" si="4"/>
        <v>0.22515999999999997</v>
      </c>
      <c r="V28" s="96">
        <f t="shared" si="4"/>
        <v>0.22515999999999997</v>
      </c>
      <c r="W28" s="96">
        <f t="shared" si="4"/>
        <v>0.22515999999999997</v>
      </c>
      <c r="X28" s="96">
        <f t="shared" si="4"/>
        <v>0.22515999999999997</v>
      </c>
      <c r="Y28" s="96">
        <f t="shared" si="4"/>
        <v>0.22515999999999997</v>
      </c>
      <c r="Z28" s="96">
        <f t="shared" si="4"/>
        <v>0.22515999999999997</v>
      </c>
      <c r="AA28" s="96">
        <f t="shared" si="4"/>
        <v>0.22515999999999997</v>
      </c>
      <c r="AB28" s="96">
        <f t="shared" si="4"/>
        <v>0.22515999999999997</v>
      </c>
      <c r="AC28" s="96">
        <f t="shared" si="4"/>
        <v>0.22515999999999997</v>
      </c>
      <c r="AD28" s="96">
        <f t="shared" si="4"/>
        <v>0.22515999999999997</v>
      </c>
    </row>
    <row r="29" spans="2:30">
      <c r="C29" s="7"/>
      <c r="D29" s="6"/>
      <c r="E29" s="7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  <row r="30" spans="2:30">
      <c r="D30" s="84"/>
    </row>
    <row r="31" spans="2:30" s="3" customFormat="1" ht="12">
      <c r="B31" s="25">
        <v>3</v>
      </c>
      <c r="C31" s="2" t="s">
        <v>150</v>
      </c>
      <c r="D31" s="82"/>
    </row>
    <row r="32" spans="2:30">
      <c r="D32" s="84"/>
    </row>
    <row r="33" spans="2:32">
      <c r="C33" s="4" t="s">
        <v>152</v>
      </c>
      <c r="D33" s="84" t="s">
        <v>57</v>
      </c>
      <c r="F33" s="202">
        <v>19022.34</v>
      </c>
      <c r="G33" s="202">
        <v>19022.34</v>
      </c>
      <c r="H33" s="202">
        <v>19022.34</v>
      </c>
      <c r="I33" s="202">
        <v>19022.34</v>
      </c>
      <c r="J33" s="202">
        <v>19022.34</v>
      </c>
      <c r="K33" s="202">
        <v>19022.34</v>
      </c>
      <c r="L33" s="202">
        <v>19022.34</v>
      </c>
      <c r="M33" s="202">
        <v>19022.34</v>
      </c>
      <c r="N33" s="202">
        <v>19022.34</v>
      </c>
      <c r="O33" s="202">
        <v>19022.34</v>
      </c>
      <c r="P33" s="202">
        <v>19022.34</v>
      </c>
      <c r="Q33" s="202">
        <v>19022.34</v>
      </c>
      <c r="R33" s="202">
        <v>19022.34</v>
      </c>
      <c r="S33" s="202">
        <v>19022.34</v>
      </c>
      <c r="T33" s="202">
        <v>19022.34</v>
      </c>
      <c r="U33" s="202">
        <v>19022.34</v>
      </c>
      <c r="V33" s="202">
        <v>19022.34</v>
      </c>
      <c r="W33" s="202">
        <v>19022.34</v>
      </c>
      <c r="X33" s="202">
        <v>19022.34</v>
      </c>
      <c r="Y33" s="202">
        <v>19022.34</v>
      </c>
      <c r="Z33" s="202">
        <v>19022.34</v>
      </c>
      <c r="AA33" s="202">
        <v>19022.34</v>
      </c>
      <c r="AB33" s="202">
        <v>19022.34</v>
      </c>
      <c r="AC33" s="202">
        <v>19022.34</v>
      </c>
      <c r="AD33" s="202">
        <v>19022.34</v>
      </c>
    </row>
    <row r="34" spans="2:32">
      <c r="C34" s="4" t="s">
        <v>148</v>
      </c>
      <c r="D34" s="84" t="s">
        <v>57</v>
      </c>
      <c r="F34" s="202">
        <v>6131.9999999999991</v>
      </c>
      <c r="G34" s="202">
        <v>12263.999999999998</v>
      </c>
      <c r="H34" s="202">
        <v>18396</v>
      </c>
      <c r="I34" s="202">
        <v>24527.999999999996</v>
      </c>
      <c r="J34" s="202">
        <v>30660</v>
      </c>
      <c r="K34" s="202">
        <v>35040</v>
      </c>
      <c r="L34" s="202">
        <v>35040</v>
      </c>
      <c r="M34" s="202">
        <v>35040</v>
      </c>
      <c r="N34" s="202">
        <v>35040</v>
      </c>
      <c r="O34" s="202">
        <v>35040</v>
      </c>
      <c r="P34" s="202">
        <v>35040</v>
      </c>
      <c r="Q34" s="202">
        <v>35040</v>
      </c>
      <c r="R34" s="202">
        <v>35040</v>
      </c>
      <c r="S34" s="202">
        <v>35040</v>
      </c>
      <c r="T34" s="202">
        <v>35040</v>
      </c>
      <c r="U34" s="202">
        <v>35040</v>
      </c>
      <c r="V34" s="202">
        <v>35040</v>
      </c>
      <c r="W34" s="202">
        <v>35040</v>
      </c>
      <c r="X34" s="202">
        <v>35040</v>
      </c>
      <c r="Y34" s="202">
        <v>35040</v>
      </c>
      <c r="Z34" s="202">
        <v>35040</v>
      </c>
      <c r="AA34" s="202">
        <v>35040</v>
      </c>
      <c r="AB34" s="202">
        <v>35040</v>
      </c>
      <c r="AC34" s="202">
        <v>35040</v>
      </c>
      <c r="AD34" s="202">
        <v>35040</v>
      </c>
      <c r="AE34" s="94"/>
      <c r="AF34" s="94"/>
    </row>
    <row r="35" spans="2:32">
      <c r="C35" s="4" t="s">
        <v>149</v>
      </c>
      <c r="D35" s="84" t="s">
        <v>7</v>
      </c>
      <c r="F35" s="204">
        <f>F34/F33</f>
        <v>0.32235781717706652</v>
      </c>
      <c r="AE35" s="94"/>
      <c r="AF35" s="94"/>
    </row>
    <row r="38" spans="2:32" s="3" customFormat="1" ht="12">
      <c r="B38" s="25">
        <v>4</v>
      </c>
      <c r="C38" s="2" t="s">
        <v>18</v>
      </c>
    </row>
    <row r="39" spans="2:32" ht="21.75" customHeight="1">
      <c r="F39" s="206"/>
      <c r="H39" s="205"/>
    </row>
    <row r="40" spans="2:32" ht="48">
      <c r="B40" s="5"/>
      <c r="C40" s="95"/>
      <c r="D40" s="98" t="s">
        <v>19</v>
      </c>
      <c r="E40" s="98" t="s">
        <v>20</v>
      </c>
      <c r="G40" s="94"/>
      <c r="H40" s="205"/>
    </row>
    <row r="41" spans="2:32" ht="13.2">
      <c r="B41" s="16">
        <v>1</v>
      </c>
      <c r="C41" s="99" t="s">
        <v>21</v>
      </c>
      <c r="D41" s="146">
        <v>50</v>
      </c>
      <c r="E41" s="147">
        <f t="shared" ref="E41:E50" si="5">IF(D41=0,0,1/D41)</f>
        <v>0.02</v>
      </c>
      <c r="G41" s="205"/>
    </row>
    <row r="42" spans="2:32" ht="13.2">
      <c r="B42" s="16">
        <v>2</v>
      </c>
      <c r="C42" s="99" t="s">
        <v>159</v>
      </c>
      <c r="D42" s="146">
        <v>50</v>
      </c>
      <c r="E42" s="147">
        <f t="shared" si="5"/>
        <v>0.02</v>
      </c>
    </row>
    <row r="43" spans="2:32" ht="13.2">
      <c r="B43" s="16">
        <v>3</v>
      </c>
      <c r="C43" s="99" t="s">
        <v>22</v>
      </c>
      <c r="D43" s="146">
        <v>20</v>
      </c>
      <c r="E43" s="147">
        <f t="shared" si="5"/>
        <v>0.05</v>
      </c>
    </row>
    <row r="44" spans="2:32" ht="13.2">
      <c r="B44" s="16">
        <v>4</v>
      </c>
      <c r="C44" s="99" t="s">
        <v>23</v>
      </c>
      <c r="D44" s="146">
        <v>20</v>
      </c>
      <c r="E44" s="147">
        <f t="shared" si="5"/>
        <v>0.05</v>
      </c>
    </row>
    <row r="45" spans="2:32" ht="13.2">
      <c r="B45" s="16">
        <v>5</v>
      </c>
      <c r="C45" s="99" t="s">
        <v>24</v>
      </c>
      <c r="D45" s="146">
        <v>20</v>
      </c>
      <c r="E45" s="147">
        <f t="shared" si="5"/>
        <v>0.05</v>
      </c>
    </row>
    <row r="46" spans="2:32" ht="13.2">
      <c r="B46" s="16">
        <v>6</v>
      </c>
      <c r="C46" s="99" t="s">
        <v>25</v>
      </c>
      <c r="D46" s="146">
        <v>10</v>
      </c>
      <c r="E46" s="147">
        <f t="shared" si="5"/>
        <v>0.1</v>
      </c>
    </row>
    <row r="47" spans="2:32" ht="13.2">
      <c r="B47" s="16">
        <v>7</v>
      </c>
      <c r="C47" s="99" t="s">
        <v>160</v>
      </c>
      <c r="D47" s="146">
        <v>5</v>
      </c>
      <c r="E47" s="147">
        <f t="shared" si="5"/>
        <v>0.2</v>
      </c>
    </row>
    <row r="48" spans="2:32" ht="13.2">
      <c r="B48" s="16">
        <v>8</v>
      </c>
      <c r="C48" s="99" t="s">
        <v>27</v>
      </c>
      <c r="D48" s="146">
        <v>5</v>
      </c>
      <c r="E48" s="147">
        <f t="shared" si="5"/>
        <v>0.2</v>
      </c>
      <c r="H48" s="208"/>
    </row>
    <row r="49" spans="2:30" ht="13.2">
      <c r="B49" s="16">
        <v>9</v>
      </c>
      <c r="C49" s="99" t="s">
        <v>28</v>
      </c>
      <c r="D49" s="146">
        <v>5</v>
      </c>
      <c r="E49" s="147">
        <f t="shared" si="5"/>
        <v>0.2</v>
      </c>
      <c r="H49" s="208"/>
    </row>
    <row r="50" spans="2:30" ht="13.2">
      <c r="B50" s="16">
        <v>10</v>
      </c>
      <c r="C50" s="99" t="s">
        <v>29</v>
      </c>
      <c r="D50" s="146">
        <v>5</v>
      </c>
      <c r="E50" s="147">
        <f t="shared" si="5"/>
        <v>0.2</v>
      </c>
    </row>
    <row r="51" spans="2:30">
      <c r="G51" s="208"/>
    </row>
    <row r="53" spans="2:30">
      <c r="G53" s="208"/>
      <c r="I53" s="208"/>
    </row>
    <row r="54" spans="2:30">
      <c r="G54" s="208"/>
    </row>
    <row r="55" spans="2:30" s="1" customFormat="1" ht="18" customHeight="1">
      <c r="B55" s="25">
        <v>5</v>
      </c>
      <c r="C55" s="2" t="s">
        <v>87</v>
      </c>
    </row>
    <row r="56" spans="2:30" s="5" customFormat="1" ht="13.2"/>
    <row r="57" spans="2:30" s="5" customFormat="1" ht="13.2"/>
    <row r="58" spans="2:30" s="44" customFormat="1" ht="14.1" customHeight="1">
      <c r="B58" s="45"/>
      <c r="C58" s="46" t="s">
        <v>58</v>
      </c>
    </row>
    <row r="59" spans="2:30" s="5" customFormat="1" ht="14.4">
      <c r="G59" s="35"/>
      <c r="H59" s="35"/>
      <c r="I59" s="35"/>
      <c r="J59" s="35"/>
      <c r="K59" s="35"/>
    </row>
    <row r="60" spans="2:30" s="5" customFormat="1" ht="14.4">
      <c r="C60" s="5" t="s">
        <v>153</v>
      </c>
      <c r="F60" s="209"/>
      <c r="G60" s="210">
        <v>0.02</v>
      </c>
      <c r="H60" s="210">
        <v>0.02</v>
      </c>
      <c r="I60" s="210">
        <v>0.02</v>
      </c>
      <c r="J60" s="210">
        <v>0.02</v>
      </c>
      <c r="K60" s="210">
        <v>0.02</v>
      </c>
      <c r="L60" s="210">
        <v>0.02</v>
      </c>
      <c r="M60" s="210">
        <v>0.02</v>
      </c>
      <c r="N60" s="210">
        <v>0.02</v>
      </c>
      <c r="O60" s="210">
        <v>0.02</v>
      </c>
      <c r="P60" s="210">
        <v>0.02</v>
      </c>
      <c r="Q60" s="210">
        <v>0.02</v>
      </c>
      <c r="R60" s="210">
        <v>0.02</v>
      </c>
      <c r="S60" s="210">
        <v>0.02</v>
      </c>
      <c r="T60" s="210">
        <v>0.02</v>
      </c>
      <c r="U60" s="210">
        <v>0.02</v>
      </c>
      <c r="V60" s="210">
        <v>0.02</v>
      </c>
      <c r="W60" s="210">
        <v>0.02</v>
      </c>
      <c r="X60" s="210">
        <v>0.02</v>
      </c>
      <c r="Y60" s="210">
        <v>0.02</v>
      </c>
      <c r="Z60" s="210">
        <v>0.02</v>
      </c>
      <c r="AA60" s="210">
        <v>0.02</v>
      </c>
      <c r="AB60" s="210">
        <v>0.02</v>
      </c>
      <c r="AC60" s="210">
        <v>0.02</v>
      </c>
      <c r="AD60" s="210">
        <v>0.02</v>
      </c>
    </row>
    <row r="61" spans="2:30" s="5" customFormat="1" ht="14.4">
      <c r="G61" s="35"/>
      <c r="H61" s="35"/>
      <c r="I61" s="35"/>
      <c r="J61" s="35"/>
      <c r="K61" s="35"/>
    </row>
    <row r="62" spans="2:30" s="5" customFormat="1" ht="13.8">
      <c r="C62" s="5" t="s">
        <v>59</v>
      </c>
      <c r="D62" s="34"/>
      <c r="E62" s="6" t="s">
        <v>60</v>
      </c>
      <c r="F62" s="116">
        <v>540000</v>
      </c>
    </row>
    <row r="63" spans="2:30" s="5" customFormat="1" ht="13.8">
      <c r="C63" s="5" t="s">
        <v>61</v>
      </c>
      <c r="D63" s="34"/>
      <c r="E63" s="6" t="s">
        <v>60</v>
      </c>
      <c r="F63" s="116">
        <v>15620000</v>
      </c>
    </row>
    <row r="64" spans="2:30" s="5" customFormat="1" ht="13.8">
      <c r="C64" s="5" t="s">
        <v>62</v>
      </c>
      <c r="D64" s="34"/>
      <c r="E64" s="6" t="s">
        <v>60</v>
      </c>
      <c r="F64" s="116"/>
    </row>
    <row r="65" spans="2:30" s="5" customFormat="1" ht="13.8">
      <c r="C65" s="5" t="s">
        <v>63</v>
      </c>
      <c r="D65" s="34"/>
      <c r="E65" s="6" t="s">
        <v>60</v>
      </c>
      <c r="F65" s="116"/>
    </row>
    <row r="66" spans="2:30" s="5" customFormat="1" ht="13.8">
      <c r="C66" s="5" t="s">
        <v>64</v>
      </c>
      <c r="D66" s="34"/>
      <c r="E66" s="6" t="s">
        <v>60</v>
      </c>
      <c r="F66" s="116"/>
    </row>
    <row r="67" spans="2:30" s="5" customFormat="1" ht="13.8">
      <c r="C67" s="5" t="s">
        <v>65</v>
      </c>
      <c r="D67" s="34"/>
      <c r="E67" s="6" t="s">
        <v>60</v>
      </c>
      <c r="F67" s="116"/>
    </row>
    <row r="68" spans="2:30" s="5" customFormat="1" ht="13.8">
      <c r="C68" s="5" t="s">
        <v>66</v>
      </c>
      <c r="D68" s="34"/>
      <c r="E68" s="6" t="s">
        <v>60</v>
      </c>
      <c r="F68" s="116"/>
    </row>
    <row r="69" spans="2:30" s="5" customFormat="1" ht="13.8">
      <c r="C69" s="5" t="s">
        <v>67</v>
      </c>
      <c r="D69" s="34"/>
      <c r="E69" s="6" t="s">
        <v>60</v>
      </c>
      <c r="F69" s="116"/>
    </row>
    <row r="70" spans="2:30" s="5" customFormat="1" ht="13.8">
      <c r="C70" s="5" t="s">
        <v>68</v>
      </c>
      <c r="D70" s="34"/>
      <c r="E70" s="6" t="s">
        <v>60</v>
      </c>
      <c r="F70" s="116">
        <v>3600000</v>
      </c>
    </row>
    <row r="71" spans="2:30" s="5" customFormat="1" ht="13.8">
      <c r="C71" s="5" t="s">
        <v>69</v>
      </c>
      <c r="D71" s="34"/>
      <c r="E71" s="6" t="s">
        <v>60</v>
      </c>
      <c r="F71" s="116">
        <v>200000</v>
      </c>
    </row>
    <row r="72" spans="2:30" s="36" customFormat="1" ht="13.2">
      <c r="C72" s="37" t="s">
        <v>70</v>
      </c>
      <c r="D72" s="38"/>
      <c r="E72" s="39" t="s">
        <v>60</v>
      </c>
      <c r="F72" s="117">
        <f>SUM(F62:F71)</f>
        <v>19960000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</row>
    <row r="73" spans="2:30" s="5" customFormat="1" ht="13.8">
      <c r="D73" s="34"/>
      <c r="E73" s="6"/>
      <c r="F73" s="207"/>
      <c r="G73" s="207"/>
    </row>
    <row r="74" spans="2:30" s="44" customFormat="1" ht="14.1" customHeight="1">
      <c r="B74" s="45"/>
      <c r="C74" s="46" t="s">
        <v>71</v>
      </c>
    </row>
    <row r="75" spans="2:30" s="5" customFormat="1" ht="14.1" customHeight="1"/>
    <row r="76" spans="2:30" s="5" customFormat="1" ht="13.8">
      <c r="C76" s="5" t="s">
        <v>71</v>
      </c>
      <c r="D76" s="34"/>
      <c r="E76" s="6" t="s">
        <v>60</v>
      </c>
      <c r="F76" s="116">
        <v>500000</v>
      </c>
    </row>
    <row r="77" spans="2:30" s="5" customFormat="1" ht="13.8">
      <c r="C77" s="5" t="s">
        <v>72</v>
      </c>
      <c r="D77" s="34"/>
      <c r="E77" s="6" t="s">
        <v>60</v>
      </c>
      <c r="F77" s="116"/>
    </row>
    <row r="78" spans="2:30" s="5" customFormat="1" ht="13.8">
      <c r="C78" s="5" t="s">
        <v>73</v>
      </c>
      <c r="D78" s="34"/>
      <c r="E78" s="6" t="s">
        <v>60</v>
      </c>
      <c r="F78" s="116"/>
    </row>
    <row r="79" spans="2:30" s="5" customFormat="1" ht="13.8">
      <c r="C79" s="5" t="s">
        <v>74</v>
      </c>
      <c r="D79" s="34"/>
      <c r="E79" s="6" t="s">
        <v>60</v>
      </c>
      <c r="F79" s="116">
        <v>200000</v>
      </c>
    </row>
    <row r="80" spans="2:30" s="5" customFormat="1" ht="13.8">
      <c r="C80" s="5" t="s">
        <v>75</v>
      </c>
      <c r="D80" s="34"/>
      <c r="E80" s="6" t="s">
        <v>60</v>
      </c>
      <c r="F80" s="116">
        <v>1000000</v>
      </c>
    </row>
    <row r="81" spans="3:31" s="5" customFormat="1" ht="13.8">
      <c r="C81" s="5" t="s">
        <v>76</v>
      </c>
      <c r="D81" s="34"/>
      <c r="E81" s="6" t="s">
        <v>60</v>
      </c>
      <c r="F81" s="116"/>
    </row>
    <row r="82" spans="3:31" s="5" customFormat="1" ht="13.8">
      <c r="C82" s="5" t="s">
        <v>77</v>
      </c>
      <c r="D82" s="34"/>
      <c r="E82" s="6" t="s">
        <v>60</v>
      </c>
      <c r="F82" s="116"/>
    </row>
    <row r="83" spans="3:31" s="5" customFormat="1" ht="13.8">
      <c r="C83" s="5" t="s">
        <v>78</v>
      </c>
      <c r="D83" s="34"/>
      <c r="E83" s="6" t="s">
        <v>60</v>
      </c>
      <c r="F83" s="116"/>
    </row>
    <row r="84" spans="3:31" s="5" customFormat="1" ht="13.8">
      <c r="C84" s="5" t="s">
        <v>79</v>
      </c>
      <c r="D84" s="34"/>
      <c r="E84" s="6" t="s">
        <v>60</v>
      </c>
      <c r="F84" s="116"/>
    </row>
    <row r="85" spans="3:31" s="5" customFormat="1" ht="13.8">
      <c r="C85" s="5" t="s">
        <v>80</v>
      </c>
      <c r="D85" s="34"/>
      <c r="E85" s="6" t="s">
        <v>60</v>
      </c>
      <c r="F85" s="116">
        <v>500000</v>
      </c>
    </row>
    <row r="86" spans="3:31" s="5" customFormat="1" ht="13.8">
      <c r="C86" s="5" t="s">
        <v>81</v>
      </c>
      <c r="D86" s="34"/>
      <c r="E86" s="6" t="s">
        <v>60</v>
      </c>
      <c r="F86" s="116"/>
    </row>
    <row r="87" spans="3:31" s="5" customFormat="1" ht="13.8">
      <c r="C87" s="5" t="s">
        <v>82</v>
      </c>
      <c r="D87" s="34"/>
      <c r="E87" s="6" t="s">
        <v>60</v>
      </c>
      <c r="F87" s="116"/>
    </row>
    <row r="88" spans="3:31" s="5" customFormat="1" ht="13.8">
      <c r="C88" s="5" t="s">
        <v>83</v>
      </c>
      <c r="D88" s="34"/>
      <c r="E88" s="6" t="s">
        <v>60</v>
      </c>
      <c r="F88" s="116">
        <v>200000</v>
      </c>
    </row>
    <row r="89" spans="3:31" s="36" customFormat="1" ht="13.2">
      <c r="C89" s="36" t="s">
        <v>84</v>
      </c>
      <c r="D89" s="40"/>
      <c r="E89" s="39" t="s">
        <v>60</v>
      </c>
      <c r="F89" s="117">
        <f>SUM(F76:F88)</f>
        <v>2400000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3:31" s="5" customFormat="1" ht="13.8" thickBot="1"/>
    <row r="91" spans="3:31" s="36" customFormat="1" ht="13.8" thickBot="1">
      <c r="C91" s="36" t="s">
        <v>85</v>
      </c>
      <c r="D91" s="40"/>
      <c r="E91" s="39" t="s">
        <v>60</v>
      </c>
      <c r="F91" s="118">
        <f t="shared" ref="F91" si="6">F72+F89</f>
        <v>22360000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3:31" ht="13.2"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3:31" ht="13.2"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3:31" ht="13.2"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</sheetData>
  <phoneticPr fontId="15" type="noConversion"/>
  <dataValidations count="2">
    <dataValidation type="list" allowBlank="1" showInputMessage="1" showErrorMessage="1" sqref="D70" xr:uid="{C9C41CFF-D883-4D8F-8FFD-99088BE9BE25}">
      <formula1>#REF!</formula1>
    </dataValidation>
    <dataValidation type="list" allowBlank="1" showInputMessage="1" showErrorMessage="1" sqref="D62:D69" xr:uid="{8AC5DC83-549A-4E01-AC6B-F56B33E2C79C}">
      <formula1>$C$19:$C$24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tabColor rgb="FF004C22"/>
  </sheetPr>
  <dimension ref="A1:AH267"/>
  <sheetViews>
    <sheetView showGridLines="0" zoomScaleNormal="100" workbookViewId="0">
      <pane xSplit="1" ySplit="6" topLeftCell="B148" activePane="bottomRight" state="frozen"/>
      <selection pane="topRight" activeCell="B1" sqref="B1"/>
      <selection pane="bottomLeft" activeCell="A8" sqref="A8"/>
      <selection pane="bottomRight" activeCell="H161" sqref="H161"/>
    </sheetView>
  </sheetViews>
  <sheetFormatPr defaultColWidth="8.88671875" defaultRowHeight="13.35" customHeight="1"/>
  <cols>
    <col min="1" max="1" width="8.88671875" style="28"/>
    <col min="2" max="2" width="10" style="28" customWidth="1"/>
    <col min="3" max="4" width="34.44140625" style="28" customWidth="1"/>
    <col min="5" max="5" width="11.88671875" style="28" customWidth="1"/>
    <col min="6" max="6" width="11.44140625" style="28" customWidth="1"/>
    <col min="7" max="7" width="17" style="28" customWidth="1"/>
    <col min="8" max="8" width="20.109375" style="28" customWidth="1"/>
    <col min="9" max="9" width="11" style="28" customWidth="1"/>
    <col min="10" max="10" width="15.6640625" style="28" customWidth="1"/>
    <col min="11" max="34" width="17.5546875" style="5" customWidth="1"/>
    <col min="35" max="36" width="12.5546875" style="5" customWidth="1"/>
    <col min="37" max="37" width="12.5546875" style="5" bestFit="1" customWidth="1"/>
    <col min="38" max="1004" width="9.44140625" style="5" bestFit="1" customWidth="1"/>
    <col min="1005" max="2046" width="11.44140625" style="5" bestFit="1" customWidth="1"/>
    <col min="2047" max="16384" width="8.88671875" style="5"/>
  </cols>
  <sheetData>
    <row r="1" spans="1:34" s="1" customFormat="1" ht="22.5" customHeight="1"/>
    <row r="2" spans="1:34" s="1" customFormat="1" ht="12">
      <c r="C2" s="2" t="s">
        <v>86</v>
      </c>
    </row>
    <row r="4" spans="1:34" s="2" customFormat="1" ht="12">
      <c r="B4" s="2" t="str">
        <f>Assumptions!B4</f>
        <v>S/n</v>
      </c>
      <c r="C4" s="2" t="str">
        <f>Assumptions!C4</f>
        <v>Item</v>
      </c>
      <c r="E4" s="2" t="str">
        <f>Assumptions!D4</f>
        <v>Unit</v>
      </c>
      <c r="J4" s="150">
        <f>Assumptions!F4</f>
        <v>2025</v>
      </c>
      <c r="K4" s="150">
        <f>Assumptions!G4</f>
        <v>2026</v>
      </c>
      <c r="L4" s="150">
        <f>Assumptions!H4</f>
        <v>2027</v>
      </c>
      <c r="M4" s="150">
        <f>Assumptions!I4</f>
        <v>2028</v>
      </c>
      <c r="N4" s="150">
        <f>Assumptions!J4</f>
        <v>2029</v>
      </c>
      <c r="O4" s="150">
        <f>Assumptions!K4</f>
        <v>2030</v>
      </c>
      <c r="P4" s="150">
        <f>Assumptions!L4</f>
        <v>2031</v>
      </c>
      <c r="Q4" s="150">
        <f>Assumptions!M4</f>
        <v>2032</v>
      </c>
      <c r="R4" s="150">
        <f>Assumptions!N4</f>
        <v>2033</v>
      </c>
      <c r="S4" s="150">
        <f>Assumptions!O4</f>
        <v>2034</v>
      </c>
      <c r="T4" s="150">
        <f>Assumptions!P4</f>
        <v>2035</v>
      </c>
      <c r="U4" s="150">
        <f>Assumptions!Q4</f>
        <v>2036</v>
      </c>
      <c r="V4" s="150">
        <f>Assumptions!R4</f>
        <v>2037</v>
      </c>
      <c r="W4" s="150">
        <f>Assumptions!S4</f>
        <v>2038</v>
      </c>
      <c r="X4" s="150">
        <f>Assumptions!T4</f>
        <v>2039</v>
      </c>
      <c r="Y4" s="150">
        <f>Assumptions!U4</f>
        <v>2040</v>
      </c>
      <c r="Z4" s="150">
        <f>Assumptions!V4</f>
        <v>2041</v>
      </c>
      <c r="AA4" s="150">
        <f>Assumptions!W4</f>
        <v>2042</v>
      </c>
      <c r="AB4" s="150">
        <f>Assumptions!X4</f>
        <v>2043</v>
      </c>
      <c r="AC4" s="150">
        <f>Assumptions!Y4</f>
        <v>2044</v>
      </c>
      <c r="AD4" s="150">
        <f>Assumptions!Z4</f>
        <v>2045</v>
      </c>
      <c r="AE4" s="150">
        <f>Assumptions!AA4</f>
        <v>2046</v>
      </c>
      <c r="AF4" s="150">
        <f>Assumptions!AB4</f>
        <v>2047</v>
      </c>
      <c r="AG4" s="150">
        <f>Assumptions!AC4</f>
        <v>2048</v>
      </c>
      <c r="AH4" s="150">
        <f>Assumptions!AD4</f>
        <v>2049</v>
      </c>
    </row>
    <row r="5" spans="1:34" ht="13.35" customHeight="1">
      <c r="D5" s="29"/>
      <c r="E5" s="29"/>
      <c r="H5" s="29"/>
      <c r="I5" s="29"/>
      <c r="J5" s="29"/>
    </row>
    <row r="6" spans="1:34" ht="13.35" customHeight="1">
      <c r="D6" s="29"/>
      <c r="E6" s="29"/>
      <c r="F6" s="30"/>
      <c r="G6" s="30"/>
      <c r="H6" s="29"/>
      <c r="I6" s="29"/>
      <c r="J6" s="29"/>
    </row>
    <row r="7" spans="1:34" ht="13.35" customHeight="1">
      <c r="C7" s="5"/>
      <c r="D7" s="5"/>
      <c r="E7" s="5"/>
      <c r="F7" s="30"/>
      <c r="G7" s="30"/>
      <c r="H7" s="29"/>
      <c r="I7" s="29"/>
      <c r="J7" s="29"/>
    </row>
    <row r="8" spans="1:34" ht="13.35" customHeight="1">
      <c r="A8" s="5"/>
      <c r="B8" s="227" t="s">
        <v>30</v>
      </c>
      <c r="C8" s="227"/>
      <c r="D8" s="227"/>
      <c r="E8" s="227"/>
      <c r="F8" s="227"/>
      <c r="G8" s="227"/>
      <c r="H8" s="227"/>
      <c r="J8" s="227" t="s">
        <v>31</v>
      </c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</row>
    <row r="9" spans="1:34" ht="13.35" customHeight="1">
      <c r="F9" s="31"/>
      <c r="G9" s="31"/>
    </row>
    <row r="10" spans="1:34" s="44" customFormat="1" ht="13.35" customHeight="1">
      <c r="A10" s="43"/>
      <c r="B10" s="149">
        <v>1</v>
      </c>
      <c r="C10" s="43" t="s">
        <v>21</v>
      </c>
      <c r="D10" s="41"/>
      <c r="E10" s="43"/>
      <c r="F10" s="43"/>
      <c r="G10" s="43"/>
      <c r="H10" s="43"/>
      <c r="I10" s="43"/>
      <c r="J10" s="43"/>
    </row>
    <row r="12" spans="1:34" ht="13.35" customHeight="1">
      <c r="B12" s="100"/>
      <c r="C12" s="100" t="s">
        <v>32</v>
      </c>
      <c r="D12" s="100" t="s">
        <v>33</v>
      </c>
      <c r="E12" s="101" t="s">
        <v>2</v>
      </c>
      <c r="F12" s="101" t="s">
        <v>34</v>
      </c>
      <c r="G12" s="107" t="s">
        <v>35</v>
      </c>
      <c r="H12" s="107" t="s">
        <v>151</v>
      </c>
      <c r="I12" s="5"/>
      <c r="J12" s="107" t="s">
        <v>35</v>
      </c>
      <c r="K12" s="107" t="s">
        <v>35</v>
      </c>
      <c r="L12" s="107" t="s">
        <v>35</v>
      </c>
      <c r="M12" s="107" t="s">
        <v>35</v>
      </c>
      <c r="N12" s="107" t="s">
        <v>35</v>
      </c>
      <c r="O12" s="107" t="s">
        <v>35</v>
      </c>
      <c r="P12" s="107" t="s">
        <v>35</v>
      </c>
      <c r="Q12" s="107" t="s">
        <v>35</v>
      </c>
      <c r="R12" s="107" t="s">
        <v>35</v>
      </c>
      <c r="S12" s="107" t="s">
        <v>35</v>
      </c>
      <c r="T12" s="107" t="s">
        <v>35</v>
      </c>
      <c r="U12" s="107" t="s">
        <v>35</v>
      </c>
      <c r="V12" s="107" t="s">
        <v>35</v>
      </c>
      <c r="W12" s="107" t="s">
        <v>35</v>
      </c>
      <c r="X12" s="107" t="s">
        <v>35</v>
      </c>
      <c r="Y12" s="107" t="s">
        <v>35</v>
      </c>
      <c r="Z12" s="107" t="s">
        <v>35</v>
      </c>
      <c r="AA12" s="107" t="s">
        <v>35</v>
      </c>
      <c r="AB12" s="107" t="s">
        <v>35</v>
      </c>
      <c r="AC12" s="107" t="s">
        <v>35</v>
      </c>
      <c r="AD12" s="107" t="s">
        <v>35</v>
      </c>
      <c r="AE12" s="107" t="s">
        <v>35</v>
      </c>
      <c r="AF12" s="107" t="s">
        <v>35</v>
      </c>
      <c r="AG12" s="107" t="s">
        <v>35</v>
      </c>
      <c r="AH12" s="107" t="s">
        <v>35</v>
      </c>
    </row>
    <row r="13" spans="1:34" ht="13.35" customHeight="1">
      <c r="B13" s="102">
        <v>1.1000000000000001</v>
      </c>
      <c r="C13" s="148" t="s">
        <v>21</v>
      </c>
      <c r="D13" s="148"/>
      <c r="E13" s="103" t="s">
        <v>36</v>
      </c>
      <c r="F13" s="114"/>
      <c r="G13" s="115"/>
      <c r="H13" s="110">
        <f>G13*Assumptions!$F$35</f>
        <v>0</v>
      </c>
      <c r="I13" s="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</row>
    <row r="14" spans="1:34" ht="13.35" customHeight="1">
      <c r="B14" s="102">
        <v>1.2</v>
      </c>
      <c r="C14" s="148"/>
      <c r="D14" s="148"/>
      <c r="E14" s="103" t="s">
        <v>36</v>
      </c>
      <c r="F14" s="114"/>
      <c r="G14" s="115"/>
      <c r="H14" s="110">
        <f>G14*Assumptions!$F$35</f>
        <v>0</v>
      </c>
      <c r="I14" s="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</row>
    <row r="15" spans="1:34" ht="13.35" customHeight="1">
      <c r="B15" s="102">
        <v>1.3</v>
      </c>
      <c r="C15" s="148"/>
      <c r="D15" s="148"/>
      <c r="E15" s="103" t="s">
        <v>36</v>
      </c>
      <c r="F15" s="114"/>
      <c r="G15" s="114"/>
      <c r="H15" s="110">
        <f>G15*Assumptions!$F$35</f>
        <v>0</v>
      </c>
      <c r="I15" s="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</row>
    <row r="16" spans="1:34" ht="13.35" customHeight="1">
      <c r="B16" s="102">
        <v>1.4</v>
      </c>
      <c r="C16" s="148"/>
      <c r="D16" s="148"/>
      <c r="E16" s="103" t="s">
        <v>36</v>
      </c>
      <c r="F16" s="114"/>
      <c r="G16" s="114"/>
      <c r="H16" s="110">
        <f>G16*Assumptions!$F$35</f>
        <v>0</v>
      </c>
      <c r="I16" s="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</row>
    <row r="17" spans="1:34" ht="13.35" customHeight="1">
      <c r="B17" s="102">
        <v>1.5</v>
      </c>
      <c r="C17" s="148"/>
      <c r="D17" s="148"/>
      <c r="E17" s="103" t="s">
        <v>36</v>
      </c>
      <c r="F17" s="114"/>
      <c r="G17" s="114"/>
      <c r="H17" s="110">
        <f>G17*Assumptions!$F$35</f>
        <v>0</v>
      </c>
      <c r="I17" s="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</row>
    <row r="18" spans="1:34" ht="13.35" customHeight="1">
      <c r="B18" s="102">
        <v>1.6</v>
      </c>
      <c r="C18" s="148"/>
      <c r="D18" s="148"/>
      <c r="E18" s="103" t="s">
        <v>36</v>
      </c>
      <c r="F18" s="115"/>
      <c r="G18" s="115"/>
      <c r="H18" s="110">
        <f>G18*Assumptions!$F$35</f>
        <v>0</v>
      </c>
      <c r="I18" s="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</row>
    <row r="19" spans="1:34" ht="13.35" customHeight="1">
      <c r="B19" s="102">
        <v>1.7</v>
      </c>
      <c r="C19" s="148"/>
      <c r="D19" s="148"/>
      <c r="E19" s="103" t="s">
        <v>36</v>
      </c>
      <c r="F19" s="115"/>
      <c r="G19" s="115"/>
      <c r="H19" s="110">
        <f>G19*Assumptions!$F$35</f>
        <v>0</v>
      </c>
      <c r="I19" s="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</row>
    <row r="20" spans="1:34" ht="13.35" customHeight="1">
      <c r="B20" s="102">
        <v>1.8</v>
      </c>
      <c r="C20" s="148"/>
      <c r="D20" s="148"/>
      <c r="E20" s="103" t="s">
        <v>36</v>
      </c>
      <c r="F20" s="115"/>
      <c r="G20" s="115"/>
      <c r="H20" s="110">
        <f>G20*Assumptions!$F$35</f>
        <v>0</v>
      </c>
      <c r="I20" s="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</row>
    <row r="21" spans="1:34" ht="13.35" customHeight="1">
      <c r="B21" s="102">
        <v>1.9</v>
      </c>
      <c r="C21" s="148"/>
      <c r="D21" s="148"/>
      <c r="E21" s="103" t="s">
        <v>36</v>
      </c>
      <c r="F21" s="115"/>
      <c r="G21" s="115"/>
      <c r="H21" s="110">
        <f>G21*Assumptions!$F$35</f>
        <v>0</v>
      </c>
      <c r="I21" s="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</row>
    <row r="22" spans="1:34" ht="13.35" customHeight="1">
      <c r="B22" s="102"/>
      <c r="C22" s="104" t="str">
        <f>"Total " &amp;  C10 &amp; " Costs"</f>
        <v>Total Land Costs</v>
      </c>
      <c r="D22" s="104"/>
      <c r="E22" s="105">
        <f>SUM(E13:E21)</f>
        <v>0</v>
      </c>
      <c r="F22" s="106">
        <f>SUM(F13:F21)</f>
        <v>0</v>
      </c>
      <c r="G22" s="105">
        <f>SUM(G13:G21)</f>
        <v>0</v>
      </c>
      <c r="H22" s="105">
        <f>SUM(H13:H21)</f>
        <v>0</v>
      </c>
      <c r="I22" s="32"/>
      <c r="J22" s="105">
        <f>SUM(J13:J21)</f>
        <v>0</v>
      </c>
      <c r="K22" s="105">
        <f t="shared" ref="K22:AH22" si="0">SUM(K13:K21)</f>
        <v>0</v>
      </c>
      <c r="L22" s="105">
        <f t="shared" si="0"/>
        <v>0</v>
      </c>
      <c r="M22" s="105">
        <f t="shared" si="0"/>
        <v>0</v>
      </c>
      <c r="N22" s="105">
        <f t="shared" si="0"/>
        <v>0</v>
      </c>
      <c r="O22" s="105">
        <f t="shared" si="0"/>
        <v>0</v>
      </c>
      <c r="P22" s="105">
        <f t="shared" si="0"/>
        <v>0</v>
      </c>
      <c r="Q22" s="105">
        <f t="shared" si="0"/>
        <v>0</v>
      </c>
      <c r="R22" s="105">
        <f t="shared" si="0"/>
        <v>0</v>
      </c>
      <c r="S22" s="105">
        <f t="shared" si="0"/>
        <v>0</v>
      </c>
      <c r="T22" s="105">
        <f t="shared" si="0"/>
        <v>0</v>
      </c>
      <c r="U22" s="105">
        <f t="shared" si="0"/>
        <v>0</v>
      </c>
      <c r="V22" s="105">
        <f t="shared" si="0"/>
        <v>0</v>
      </c>
      <c r="W22" s="105">
        <f t="shared" si="0"/>
        <v>0</v>
      </c>
      <c r="X22" s="105">
        <f t="shared" si="0"/>
        <v>0</v>
      </c>
      <c r="Y22" s="105">
        <f t="shared" si="0"/>
        <v>0</v>
      </c>
      <c r="Z22" s="105">
        <f t="shared" si="0"/>
        <v>0</v>
      </c>
      <c r="AA22" s="105">
        <f t="shared" si="0"/>
        <v>0</v>
      </c>
      <c r="AB22" s="105">
        <f t="shared" si="0"/>
        <v>0</v>
      </c>
      <c r="AC22" s="105">
        <f t="shared" si="0"/>
        <v>0</v>
      </c>
      <c r="AD22" s="105">
        <f t="shared" si="0"/>
        <v>0</v>
      </c>
      <c r="AE22" s="105">
        <f t="shared" si="0"/>
        <v>0</v>
      </c>
      <c r="AF22" s="105">
        <f t="shared" si="0"/>
        <v>0</v>
      </c>
      <c r="AG22" s="105">
        <f t="shared" si="0"/>
        <v>0</v>
      </c>
      <c r="AH22" s="105">
        <f t="shared" si="0"/>
        <v>0</v>
      </c>
    </row>
    <row r="23" spans="1:34" ht="13.35" customHeight="1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34" s="44" customFormat="1" ht="13.35" customHeight="1">
      <c r="A24" s="43"/>
      <c r="B24" s="149">
        <v>2</v>
      </c>
      <c r="C24" s="43" t="s">
        <v>159</v>
      </c>
      <c r="D24" s="41"/>
      <c r="E24" s="43"/>
      <c r="F24" s="43"/>
      <c r="G24" s="43"/>
      <c r="H24" s="43"/>
      <c r="I24" s="43"/>
      <c r="J24" s="43"/>
    </row>
    <row r="26" spans="1:34" ht="13.35" customHeight="1">
      <c r="B26" s="100"/>
      <c r="C26" s="100" t="s">
        <v>32</v>
      </c>
      <c r="D26" s="100" t="s">
        <v>33</v>
      </c>
      <c r="E26" s="107" t="s">
        <v>2</v>
      </c>
      <c r="F26" s="107" t="s">
        <v>34</v>
      </c>
      <c r="G26" s="107" t="s">
        <v>35</v>
      </c>
      <c r="H26" s="107" t="s">
        <v>151</v>
      </c>
      <c r="I26" s="5"/>
      <c r="J26" s="107" t="s">
        <v>35</v>
      </c>
      <c r="K26" s="107" t="s">
        <v>35</v>
      </c>
      <c r="L26" s="107" t="s">
        <v>35</v>
      </c>
      <c r="M26" s="107" t="s">
        <v>35</v>
      </c>
      <c r="N26" s="107" t="s">
        <v>35</v>
      </c>
      <c r="O26" s="107" t="s">
        <v>35</v>
      </c>
      <c r="P26" s="107" t="s">
        <v>35</v>
      </c>
      <c r="Q26" s="107" t="s">
        <v>35</v>
      </c>
      <c r="R26" s="107" t="s">
        <v>35</v>
      </c>
      <c r="S26" s="107" t="s">
        <v>35</v>
      </c>
      <c r="T26" s="107" t="s">
        <v>35</v>
      </c>
      <c r="U26" s="107" t="s">
        <v>35</v>
      </c>
      <c r="V26" s="107" t="s">
        <v>35</v>
      </c>
      <c r="W26" s="107" t="s">
        <v>35</v>
      </c>
      <c r="X26" s="107" t="s">
        <v>35</v>
      </c>
      <c r="Y26" s="107" t="s">
        <v>35</v>
      </c>
      <c r="Z26" s="107" t="s">
        <v>35</v>
      </c>
      <c r="AA26" s="107" t="s">
        <v>35</v>
      </c>
      <c r="AB26" s="107" t="s">
        <v>35</v>
      </c>
      <c r="AC26" s="107" t="s">
        <v>35</v>
      </c>
      <c r="AD26" s="107" t="s">
        <v>35</v>
      </c>
      <c r="AE26" s="107" t="s">
        <v>35</v>
      </c>
      <c r="AF26" s="107" t="s">
        <v>35</v>
      </c>
      <c r="AG26" s="107" t="s">
        <v>35</v>
      </c>
      <c r="AH26" s="107" t="s">
        <v>35</v>
      </c>
    </row>
    <row r="27" spans="1:34" ht="13.35" customHeight="1">
      <c r="B27" s="102">
        <v>2.1</v>
      </c>
      <c r="C27" s="148" t="s">
        <v>159</v>
      </c>
      <c r="D27" s="148"/>
      <c r="E27" s="103" t="s">
        <v>36</v>
      </c>
      <c r="F27" s="114"/>
      <c r="G27" s="115"/>
      <c r="H27" s="110">
        <f>G27*Assumptions!$F$35</f>
        <v>0</v>
      </c>
      <c r="I27" s="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</row>
    <row r="28" spans="1:34" ht="13.35" customHeight="1">
      <c r="B28" s="102">
        <v>2.2000000000000002</v>
      </c>
      <c r="C28" s="148"/>
      <c r="D28" s="148"/>
      <c r="E28" s="103" t="s">
        <v>36</v>
      </c>
      <c r="F28" s="114"/>
      <c r="G28" s="115"/>
      <c r="H28" s="110">
        <f>G28*Assumptions!$F$35</f>
        <v>0</v>
      </c>
      <c r="I28" s="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</row>
    <row r="29" spans="1:34" ht="13.35" customHeight="1">
      <c r="B29" s="102">
        <v>2.2999999999999998</v>
      </c>
      <c r="C29" s="148"/>
      <c r="D29" s="148"/>
      <c r="E29" s="103" t="s">
        <v>36</v>
      </c>
      <c r="F29" s="114"/>
      <c r="G29" s="114"/>
      <c r="H29" s="110">
        <f>G29*Assumptions!$F$35</f>
        <v>0</v>
      </c>
      <c r="I29" s="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</row>
    <row r="30" spans="1:34" ht="13.35" customHeight="1">
      <c r="B30" s="102">
        <v>2.4</v>
      </c>
      <c r="C30" s="148"/>
      <c r="D30" s="148"/>
      <c r="E30" s="103" t="s">
        <v>36</v>
      </c>
      <c r="F30" s="114"/>
      <c r="G30" s="114"/>
      <c r="H30" s="110">
        <f>G30*Assumptions!$F$35</f>
        <v>0</v>
      </c>
      <c r="I30" s="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</row>
    <row r="31" spans="1:34" ht="13.35" customHeight="1">
      <c r="B31" s="102">
        <v>2.5</v>
      </c>
      <c r="C31" s="148"/>
      <c r="D31" s="148"/>
      <c r="E31" s="103" t="s">
        <v>36</v>
      </c>
      <c r="F31" s="114"/>
      <c r="G31" s="114"/>
      <c r="H31" s="110">
        <f>G31*Assumptions!$F$35</f>
        <v>0</v>
      </c>
      <c r="I31" s="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</row>
    <row r="32" spans="1:34" ht="13.35" customHeight="1">
      <c r="B32" s="102">
        <v>2.6</v>
      </c>
      <c r="C32" s="148"/>
      <c r="D32" s="148"/>
      <c r="E32" s="103" t="s">
        <v>36</v>
      </c>
      <c r="F32" s="115"/>
      <c r="G32" s="115"/>
      <c r="H32" s="110">
        <f>G32*Assumptions!$F$35</f>
        <v>0</v>
      </c>
      <c r="I32" s="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</row>
    <row r="33" spans="1:34" ht="13.35" customHeight="1">
      <c r="B33" s="102">
        <v>2.7</v>
      </c>
      <c r="C33" s="148"/>
      <c r="D33" s="148"/>
      <c r="E33" s="103" t="s">
        <v>36</v>
      </c>
      <c r="F33" s="115"/>
      <c r="G33" s="115"/>
      <c r="H33" s="110">
        <f>G33*Assumptions!$F$35</f>
        <v>0</v>
      </c>
      <c r="I33" s="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</row>
    <row r="34" spans="1:34" ht="13.35" customHeight="1">
      <c r="B34" s="102">
        <v>2.8</v>
      </c>
      <c r="C34" s="148"/>
      <c r="D34" s="148"/>
      <c r="E34" s="103" t="s">
        <v>36</v>
      </c>
      <c r="F34" s="115"/>
      <c r="G34" s="115"/>
      <c r="H34" s="110">
        <f>G34*Assumptions!$F$35</f>
        <v>0</v>
      </c>
      <c r="I34" s="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</row>
    <row r="35" spans="1:34" ht="13.35" customHeight="1">
      <c r="B35" s="102">
        <v>2.9</v>
      </c>
      <c r="C35" s="148"/>
      <c r="D35" s="148"/>
      <c r="E35" s="103" t="s">
        <v>36</v>
      </c>
      <c r="F35" s="115"/>
      <c r="G35" s="115"/>
      <c r="H35" s="110">
        <f>G35*Assumptions!$F$35</f>
        <v>0</v>
      </c>
      <c r="I35" s="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</row>
    <row r="36" spans="1:34" ht="13.35" customHeight="1">
      <c r="B36" s="102"/>
      <c r="C36" s="104" t="str">
        <f>"Total " &amp;  C24 &amp; " Costs"</f>
        <v>Total Building Costs</v>
      </c>
      <c r="D36" s="104"/>
      <c r="E36" s="105">
        <f>SUM(E27:E35)</f>
        <v>0</v>
      </c>
      <c r="F36" s="106">
        <f>SUM(F27:F35)</f>
        <v>0</v>
      </c>
      <c r="G36" s="105">
        <f>SUM(G27:G35)</f>
        <v>0</v>
      </c>
      <c r="H36" s="105">
        <f>SUM(H27:H35)</f>
        <v>0</v>
      </c>
      <c r="I36" s="32"/>
      <c r="J36" s="105">
        <f>SUM(J27:J35)</f>
        <v>0</v>
      </c>
      <c r="K36" s="105">
        <f t="shared" ref="K36:AH36" si="1">SUM(K27:K35)</f>
        <v>0</v>
      </c>
      <c r="L36" s="105">
        <f t="shared" si="1"/>
        <v>0</v>
      </c>
      <c r="M36" s="105">
        <f t="shared" si="1"/>
        <v>0</v>
      </c>
      <c r="N36" s="105">
        <f t="shared" si="1"/>
        <v>0</v>
      </c>
      <c r="O36" s="105">
        <f t="shared" si="1"/>
        <v>0</v>
      </c>
      <c r="P36" s="105">
        <f t="shared" si="1"/>
        <v>0</v>
      </c>
      <c r="Q36" s="105">
        <f t="shared" si="1"/>
        <v>0</v>
      </c>
      <c r="R36" s="105">
        <f t="shared" si="1"/>
        <v>0</v>
      </c>
      <c r="S36" s="105">
        <f t="shared" si="1"/>
        <v>0</v>
      </c>
      <c r="T36" s="105">
        <f t="shared" si="1"/>
        <v>0</v>
      </c>
      <c r="U36" s="105">
        <f t="shared" si="1"/>
        <v>0</v>
      </c>
      <c r="V36" s="105">
        <f t="shared" si="1"/>
        <v>0</v>
      </c>
      <c r="W36" s="105">
        <f t="shared" si="1"/>
        <v>0</v>
      </c>
      <c r="X36" s="105">
        <f t="shared" si="1"/>
        <v>0</v>
      </c>
      <c r="Y36" s="105">
        <f t="shared" si="1"/>
        <v>0</v>
      </c>
      <c r="Z36" s="105">
        <f t="shared" si="1"/>
        <v>0</v>
      </c>
      <c r="AA36" s="105">
        <f t="shared" si="1"/>
        <v>0</v>
      </c>
      <c r="AB36" s="105">
        <f t="shared" si="1"/>
        <v>0</v>
      </c>
      <c r="AC36" s="105">
        <f t="shared" si="1"/>
        <v>0</v>
      </c>
      <c r="AD36" s="105">
        <f t="shared" si="1"/>
        <v>0</v>
      </c>
      <c r="AE36" s="105">
        <f t="shared" si="1"/>
        <v>0</v>
      </c>
      <c r="AF36" s="105">
        <f t="shared" si="1"/>
        <v>0</v>
      </c>
      <c r="AG36" s="105">
        <f t="shared" si="1"/>
        <v>0</v>
      </c>
      <c r="AH36" s="105">
        <f t="shared" si="1"/>
        <v>0</v>
      </c>
    </row>
    <row r="37" spans="1:34" ht="13.35" customHeight="1">
      <c r="F37" s="31"/>
      <c r="G37" s="31"/>
    </row>
    <row r="38" spans="1:34" s="44" customFormat="1" ht="13.35" customHeight="1">
      <c r="A38" s="43"/>
      <c r="B38" s="149">
        <v>3</v>
      </c>
      <c r="C38" s="43" t="s">
        <v>22</v>
      </c>
      <c r="D38" s="41"/>
      <c r="E38" s="43"/>
      <c r="F38" s="43"/>
      <c r="G38" s="43"/>
      <c r="H38" s="43"/>
      <c r="I38" s="43"/>
      <c r="J38" s="43"/>
    </row>
    <row r="40" spans="1:34" ht="13.35" customHeight="1">
      <c r="B40" s="100"/>
      <c r="C40" s="100" t="s">
        <v>32</v>
      </c>
      <c r="D40" s="100" t="s">
        <v>33</v>
      </c>
      <c r="E40" s="107" t="s">
        <v>2</v>
      </c>
      <c r="F40" s="107" t="s">
        <v>34</v>
      </c>
      <c r="G40" s="107" t="s">
        <v>35</v>
      </c>
      <c r="H40" s="107" t="s">
        <v>151</v>
      </c>
      <c r="I40" s="5"/>
      <c r="J40" s="107" t="s">
        <v>35</v>
      </c>
      <c r="K40" s="107" t="s">
        <v>35</v>
      </c>
      <c r="L40" s="107" t="s">
        <v>35</v>
      </c>
      <c r="M40" s="107" t="s">
        <v>35</v>
      </c>
      <c r="N40" s="107" t="s">
        <v>35</v>
      </c>
      <c r="O40" s="107" t="s">
        <v>35</v>
      </c>
      <c r="P40" s="107" t="s">
        <v>35</v>
      </c>
      <c r="Q40" s="107" t="s">
        <v>35</v>
      </c>
      <c r="R40" s="107" t="s">
        <v>35</v>
      </c>
      <c r="S40" s="107" t="s">
        <v>35</v>
      </c>
      <c r="T40" s="107" t="s">
        <v>35</v>
      </c>
      <c r="U40" s="107" t="s">
        <v>35</v>
      </c>
      <c r="V40" s="107" t="s">
        <v>35</v>
      </c>
      <c r="W40" s="107" t="s">
        <v>35</v>
      </c>
      <c r="X40" s="107" t="s">
        <v>35</v>
      </c>
      <c r="Y40" s="107" t="s">
        <v>35</v>
      </c>
      <c r="Z40" s="107" t="s">
        <v>35</v>
      </c>
      <c r="AA40" s="107" t="s">
        <v>35</v>
      </c>
      <c r="AB40" s="107" t="s">
        <v>35</v>
      </c>
      <c r="AC40" s="107" t="s">
        <v>35</v>
      </c>
      <c r="AD40" s="107" t="s">
        <v>35</v>
      </c>
      <c r="AE40" s="107" t="s">
        <v>35</v>
      </c>
      <c r="AF40" s="107" t="s">
        <v>35</v>
      </c>
      <c r="AG40" s="107" t="s">
        <v>35</v>
      </c>
      <c r="AH40" s="107" t="s">
        <v>35</v>
      </c>
    </row>
    <row r="41" spans="1:34" ht="13.35" customHeight="1">
      <c r="B41" s="102">
        <v>3.1</v>
      </c>
      <c r="C41" s="148" t="s">
        <v>22</v>
      </c>
      <c r="D41" s="148"/>
      <c r="E41" s="103" t="s">
        <v>36</v>
      </c>
      <c r="F41" s="114"/>
      <c r="G41" s="115"/>
      <c r="H41" s="110">
        <f>G41*Assumptions!$F$35</f>
        <v>0</v>
      </c>
      <c r="I41" s="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</row>
    <row r="42" spans="1:34" ht="13.35" customHeight="1">
      <c r="B42" s="102">
        <v>3.2</v>
      </c>
      <c r="C42" s="148"/>
      <c r="D42" s="148"/>
      <c r="E42" s="103" t="s">
        <v>36</v>
      </c>
      <c r="F42" s="114"/>
      <c r="G42" s="115"/>
      <c r="H42" s="110">
        <f>G42*Assumptions!$F$35</f>
        <v>0</v>
      </c>
      <c r="I42" s="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</row>
    <row r="43" spans="1:34" ht="13.35" customHeight="1">
      <c r="B43" s="102">
        <v>3.3</v>
      </c>
      <c r="C43" s="148"/>
      <c r="D43" s="148"/>
      <c r="E43" s="103" t="s">
        <v>36</v>
      </c>
      <c r="F43" s="114"/>
      <c r="G43" s="114"/>
      <c r="H43" s="110">
        <f>G43*Assumptions!$F$35</f>
        <v>0</v>
      </c>
      <c r="I43" s="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</row>
    <row r="44" spans="1:34" ht="13.35" customHeight="1">
      <c r="B44" s="102">
        <v>3.4</v>
      </c>
      <c r="C44" s="148"/>
      <c r="D44" s="148"/>
      <c r="E44" s="103" t="s">
        <v>36</v>
      </c>
      <c r="F44" s="114"/>
      <c r="G44" s="114"/>
      <c r="H44" s="110">
        <f>G44*Assumptions!$F$35</f>
        <v>0</v>
      </c>
      <c r="I44" s="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</row>
    <row r="45" spans="1:34" ht="13.35" customHeight="1">
      <c r="B45" s="102">
        <v>3.5</v>
      </c>
      <c r="C45" s="148"/>
      <c r="D45" s="148"/>
      <c r="E45" s="103" t="s">
        <v>36</v>
      </c>
      <c r="F45" s="114"/>
      <c r="G45" s="114"/>
      <c r="H45" s="110">
        <f>G45*Assumptions!$F$35</f>
        <v>0</v>
      </c>
      <c r="I45" s="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</row>
    <row r="46" spans="1:34" ht="13.35" customHeight="1">
      <c r="B46" s="102">
        <v>3.6</v>
      </c>
      <c r="C46" s="148"/>
      <c r="D46" s="148"/>
      <c r="E46" s="103" t="s">
        <v>36</v>
      </c>
      <c r="F46" s="115"/>
      <c r="G46" s="115"/>
      <c r="H46" s="110">
        <f>G46*Assumptions!$F$35</f>
        <v>0</v>
      </c>
      <c r="I46" s="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</row>
    <row r="47" spans="1:34" ht="13.35" customHeight="1">
      <c r="B47" s="102">
        <v>3.7</v>
      </c>
      <c r="C47" s="148"/>
      <c r="D47" s="148"/>
      <c r="E47" s="103" t="s">
        <v>36</v>
      </c>
      <c r="F47" s="115"/>
      <c r="G47" s="115"/>
      <c r="H47" s="110">
        <f>G47*Assumptions!$F$35</f>
        <v>0</v>
      </c>
      <c r="I47" s="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</row>
    <row r="48" spans="1:34" ht="13.35" customHeight="1">
      <c r="B48" s="102">
        <v>3.8</v>
      </c>
      <c r="C48" s="148"/>
      <c r="D48" s="148"/>
      <c r="E48" s="103" t="s">
        <v>36</v>
      </c>
      <c r="F48" s="115"/>
      <c r="G48" s="115"/>
      <c r="H48" s="110">
        <f>G48*Assumptions!$F$35</f>
        <v>0</v>
      </c>
      <c r="I48" s="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</row>
    <row r="49" spans="1:34" ht="13.35" customHeight="1">
      <c r="B49" s="102">
        <v>3.9</v>
      </c>
      <c r="C49" s="148"/>
      <c r="D49" s="148"/>
      <c r="E49" s="103" t="s">
        <v>36</v>
      </c>
      <c r="F49" s="115"/>
      <c r="G49" s="115"/>
      <c r="H49" s="110">
        <f>G49*Assumptions!$F$35</f>
        <v>0</v>
      </c>
      <c r="I49" s="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</row>
    <row r="50" spans="1:34" ht="13.35" customHeight="1">
      <c r="B50" s="102"/>
      <c r="C50" s="104" t="str">
        <f>"Total " &amp;  C38 &amp; " Costs"</f>
        <v>Total Substations Costs</v>
      </c>
      <c r="D50" s="104"/>
      <c r="E50" s="105">
        <f>SUM(E41:E49)</f>
        <v>0</v>
      </c>
      <c r="F50" s="106">
        <f>SUM(F41:F49)</f>
        <v>0</v>
      </c>
      <c r="G50" s="105">
        <f>SUM(G41:G49)</f>
        <v>0</v>
      </c>
      <c r="H50" s="105">
        <f>SUM(H41:H49)</f>
        <v>0</v>
      </c>
      <c r="I50" s="32"/>
      <c r="J50" s="105">
        <f>SUM(J41:J49)</f>
        <v>0</v>
      </c>
      <c r="K50" s="105">
        <f t="shared" ref="K50:AH50" si="2">SUM(K41:K49)</f>
        <v>0</v>
      </c>
      <c r="L50" s="105">
        <f t="shared" si="2"/>
        <v>0</v>
      </c>
      <c r="M50" s="105">
        <f t="shared" si="2"/>
        <v>0</v>
      </c>
      <c r="N50" s="105">
        <f t="shared" si="2"/>
        <v>0</v>
      </c>
      <c r="O50" s="105">
        <f t="shared" si="2"/>
        <v>0</v>
      </c>
      <c r="P50" s="105">
        <f t="shared" si="2"/>
        <v>0</v>
      </c>
      <c r="Q50" s="105">
        <f t="shared" si="2"/>
        <v>0</v>
      </c>
      <c r="R50" s="105">
        <f t="shared" si="2"/>
        <v>0</v>
      </c>
      <c r="S50" s="105">
        <f t="shared" si="2"/>
        <v>0</v>
      </c>
      <c r="T50" s="105">
        <f t="shared" si="2"/>
        <v>0</v>
      </c>
      <c r="U50" s="105">
        <f t="shared" si="2"/>
        <v>0</v>
      </c>
      <c r="V50" s="105">
        <f t="shared" si="2"/>
        <v>0</v>
      </c>
      <c r="W50" s="105">
        <f t="shared" si="2"/>
        <v>0</v>
      </c>
      <c r="X50" s="105">
        <f t="shared" si="2"/>
        <v>0</v>
      </c>
      <c r="Y50" s="105">
        <f t="shared" si="2"/>
        <v>0</v>
      </c>
      <c r="Z50" s="105">
        <f t="shared" si="2"/>
        <v>0</v>
      </c>
      <c r="AA50" s="105">
        <f t="shared" si="2"/>
        <v>0</v>
      </c>
      <c r="AB50" s="105">
        <f t="shared" si="2"/>
        <v>0</v>
      </c>
      <c r="AC50" s="105">
        <f t="shared" si="2"/>
        <v>0</v>
      </c>
      <c r="AD50" s="105">
        <f t="shared" si="2"/>
        <v>0</v>
      </c>
      <c r="AE50" s="105">
        <f t="shared" si="2"/>
        <v>0</v>
      </c>
      <c r="AF50" s="105">
        <f t="shared" si="2"/>
        <v>0</v>
      </c>
      <c r="AG50" s="105">
        <f t="shared" si="2"/>
        <v>0</v>
      </c>
      <c r="AH50" s="105">
        <f t="shared" si="2"/>
        <v>0</v>
      </c>
    </row>
    <row r="51" spans="1:34" ht="13.35" customHeight="1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34" s="44" customFormat="1" ht="13.35" customHeight="1">
      <c r="A52" s="43"/>
      <c r="B52" s="149">
        <v>4</v>
      </c>
      <c r="C52" s="43" t="s">
        <v>23</v>
      </c>
      <c r="D52" s="41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</row>
    <row r="53" spans="1:34" ht="13.35" customHeight="1"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</row>
    <row r="54" spans="1:34" ht="13.35" customHeight="1">
      <c r="B54" s="100"/>
      <c r="C54" s="100" t="s">
        <v>32</v>
      </c>
      <c r="D54" s="100" t="s">
        <v>33</v>
      </c>
      <c r="E54" s="107" t="s">
        <v>2</v>
      </c>
      <c r="F54" s="107" t="s">
        <v>34</v>
      </c>
      <c r="G54" s="107" t="s">
        <v>35</v>
      </c>
      <c r="H54" s="107" t="s">
        <v>151</v>
      </c>
      <c r="I54" s="5"/>
      <c r="J54" s="107" t="s">
        <v>35</v>
      </c>
      <c r="K54" s="107" t="s">
        <v>35</v>
      </c>
      <c r="L54" s="107" t="s">
        <v>35</v>
      </c>
      <c r="M54" s="107" t="s">
        <v>35</v>
      </c>
      <c r="N54" s="107" t="s">
        <v>35</v>
      </c>
      <c r="O54" s="107" t="s">
        <v>35</v>
      </c>
      <c r="P54" s="107" t="s">
        <v>35</v>
      </c>
      <c r="Q54" s="107" t="s">
        <v>35</v>
      </c>
      <c r="R54" s="107" t="s">
        <v>35</v>
      </c>
      <c r="S54" s="107" t="s">
        <v>35</v>
      </c>
      <c r="T54" s="107" t="s">
        <v>35</v>
      </c>
      <c r="U54" s="107" t="s">
        <v>35</v>
      </c>
      <c r="V54" s="107" t="s">
        <v>35</v>
      </c>
      <c r="W54" s="107" t="s">
        <v>35</v>
      </c>
      <c r="X54" s="107" t="s">
        <v>35</v>
      </c>
      <c r="Y54" s="107" t="s">
        <v>35</v>
      </c>
      <c r="Z54" s="107" t="s">
        <v>35</v>
      </c>
      <c r="AA54" s="107" t="s">
        <v>35</v>
      </c>
      <c r="AB54" s="107" t="s">
        <v>35</v>
      </c>
      <c r="AC54" s="107" t="s">
        <v>35</v>
      </c>
      <c r="AD54" s="107" t="s">
        <v>35</v>
      </c>
      <c r="AE54" s="107" t="s">
        <v>35</v>
      </c>
      <c r="AF54" s="107" t="s">
        <v>35</v>
      </c>
      <c r="AG54" s="107" t="s">
        <v>35</v>
      </c>
      <c r="AH54" s="107" t="s">
        <v>35</v>
      </c>
    </row>
    <row r="55" spans="1:34" ht="13.35" customHeight="1">
      <c r="B55" s="102">
        <v>4.0999999999999996</v>
      </c>
      <c r="C55" s="148" t="s">
        <v>23</v>
      </c>
      <c r="D55" s="148" t="s">
        <v>37</v>
      </c>
      <c r="E55" s="103" t="s">
        <v>38</v>
      </c>
      <c r="F55" s="116">
        <v>16</v>
      </c>
      <c r="G55" s="115">
        <v>217860000</v>
      </c>
      <c r="H55" s="110">
        <f>G55*Assumptions!$F$35</f>
        <v>70228874.050195709</v>
      </c>
      <c r="I55" s="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</row>
    <row r="56" spans="1:34" ht="13.35" customHeight="1">
      <c r="B56" s="102">
        <v>4.2</v>
      </c>
      <c r="C56" s="148"/>
      <c r="D56" s="148"/>
      <c r="E56" s="103" t="s">
        <v>38</v>
      </c>
      <c r="F56" s="114"/>
      <c r="G56" s="115"/>
      <c r="H56" s="110">
        <f>G56*Assumptions!$F$35</f>
        <v>0</v>
      </c>
      <c r="I56" s="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</row>
    <row r="57" spans="1:34" ht="13.35" customHeight="1">
      <c r="B57" s="102">
        <v>4.3</v>
      </c>
      <c r="C57" s="148"/>
      <c r="D57" s="148"/>
      <c r="E57" s="103" t="s">
        <v>38</v>
      </c>
      <c r="F57" s="114"/>
      <c r="G57" s="114"/>
      <c r="H57" s="110">
        <f>G57*Assumptions!$F$35</f>
        <v>0</v>
      </c>
      <c r="I57" s="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</row>
    <row r="58" spans="1:34" ht="13.35" customHeight="1">
      <c r="B58" s="102">
        <v>4.4000000000000004</v>
      </c>
      <c r="C58" s="148"/>
      <c r="D58" s="148"/>
      <c r="E58" s="103" t="s">
        <v>38</v>
      </c>
      <c r="F58" s="114"/>
      <c r="G58" s="114"/>
      <c r="H58" s="110">
        <f>G58*Assumptions!$F$35</f>
        <v>0</v>
      </c>
      <c r="I58" s="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</row>
    <row r="59" spans="1:34" ht="13.35" customHeight="1">
      <c r="B59" s="102">
        <v>4.5</v>
      </c>
      <c r="C59" s="148"/>
      <c r="D59" s="148"/>
      <c r="E59" s="103" t="s">
        <v>38</v>
      </c>
      <c r="F59" s="114"/>
      <c r="G59" s="114"/>
      <c r="H59" s="110">
        <f>G59*Assumptions!$F$35</f>
        <v>0</v>
      </c>
      <c r="I59" s="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</row>
    <row r="60" spans="1:34" ht="13.35" customHeight="1">
      <c r="B60" s="102">
        <v>4.5999999999999996</v>
      </c>
      <c r="C60" s="148"/>
      <c r="D60" s="148"/>
      <c r="E60" s="103" t="s">
        <v>38</v>
      </c>
      <c r="F60" s="115"/>
      <c r="G60" s="115"/>
      <c r="H60" s="110">
        <f>G60*Assumptions!$F$35</f>
        <v>0</v>
      </c>
      <c r="I60" s="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</row>
    <row r="61" spans="1:34" ht="13.35" customHeight="1">
      <c r="B61" s="102">
        <v>4.7</v>
      </c>
      <c r="C61" s="148"/>
      <c r="D61" s="148"/>
      <c r="E61" s="103" t="s">
        <v>38</v>
      </c>
      <c r="F61" s="115"/>
      <c r="G61" s="115"/>
      <c r="H61" s="110">
        <f>G61*Assumptions!$F$35</f>
        <v>0</v>
      </c>
      <c r="I61" s="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</row>
    <row r="62" spans="1:34" ht="13.35" customHeight="1">
      <c r="B62" s="102">
        <v>4.8</v>
      </c>
      <c r="C62" s="148"/>
      <c r="D62" s="148"/>
      <c r="E62" s="103" t="s">
        <v>38</v>
      </c>
      <c r="F62" s="115"/>
      <c r="G62" s="115"/>
      <c r="H62" s="110">
        <f>G62*Assumptions!$F$35</f>
        <v>0</v>
      </c>
      <c r="I62" s="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</row>
    <row r="63" spans="1:34" ht="13.35" customHeight="1">
      <c r="B63" s="102">
        <v>4.9000000000000004</v>
      </c>
      <c r="C63" s="148"/>
      <c r="D63" s="148"/>
      <c r="E63" s="103" t="s">
        <v>38</v>
      </c>
      <c r="F63" s="115"/>
      <c r="G63" s="115"/>
      <c r="H63" s="110">
        <f>G63*Assumptions!$F$35</f>
        <v>0</v>
      </c>
      <c r="I63" s="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</row>
    <row r="64" spans="1:34" ht="13.35" customHeight="1">
      <c r="B64" s="102"/>
      <c r="C64" s="104" t="str">
        <f>"Total " &amp;  C52 &amp; " Costs"</f>
        <v>Total Lines Costs</v>
      </c>
      <c r="D64" s="104"/>
      <c r="E64" s="105">
        <f>SUM(E55:E63)</f>
        <v>0</v>
      </c>
      <c r="F64" s="106">
        <f>SUM(F55:F63)</f>
        <v>16</v>
      </c>
      <c r="G64" s="105">
        <f>SUM(G55:G63)</f>
        <v>217860000</v>
      </c>
      <c r="H64" s="105">
        <f>SUM(H55:H63)</f>
        <v>70228874.050195709</v>
      </c>
      <c r="I64" s="5"/>
      <c r="J64" s="105">
        <f>SUM(J55:J63)</f>
        <v>0</v>
      </c>
      <c r="K64" s="105">
        <f t="shared" ref="K64:AH64" si="3">SUM(K55:K63)</f>
        <v>0</v>
      </c>
      <c r="L64" s="105">
        <f t="shared" si="3"/>
        <v>0</v>
      </c>
      <c r="M64" s="105">
        <f t="shared" si="3"/>
        <v>0</v>
      </c>
      <c r="N64" s="105">
        <f t="shared" si="3"/>
        <v>0</v>
      </c>
      <c r="O64" s="105">
        <f t="shared" si="3"/>
        <v>0</v>
      </c>
      <c r="P64" s="105">
        <f t="shared" si="3"/>
        <v>0</v>
      </c>
      <c r="Q64" s="105">
        <f t="shared" si="3"/>
        <v>0</v>
      </c>
      <c r="R64" s="105">
        <f t="shared" si="3"/>
        <v>0</v>
      </c>
      <c r="S64" s="105">
        <f t="shared" si="3"/>
        <v>0</v>
      </c>
      <c r="T64" s="105">
        <f t="shared" si="3"/>
        <v>0</v>
      </c>
      <c r="U64" s="105">
        <f t="shared" si="3"/>
        <v>0</v>
      </c>
      <c r="V64" s="105">
        <f t="shared" si="3"/>
        <v>0</v>
      </c>
      <c r="W64" s="105">
        <f t="shared" si="3"/>
        <v>0</v>
      </c>
      <c r="X64" s="105">
        <f t="shared" si="3"/>
        <v>0</v>
      </c>
      <c r="Y64" s="105">
        <f t="shared" si="3"/>
        <v>0</v>
      </c>
      <c r="Z64" s="105">
        <f t="shared" si="3"/>
        <v>0</v>
      </c>
      <c r="AA64" s="105">
        <f t="shared" si="3"/>
        <v>0</v>
      </c>
      <c r="AB64" s="105">
        <f t="shared" si="3"/>
        <v>0</v>
      </c>
      <c r="AC64" s="105">
        <f t="shared" si="3"/>
        <v>0</v>
      </c>
      <c r="AD64" s="105">
        <f t="shared" si="3"/>
        <v>0</v>
      </c>
      <c r="AE64" s="105">
        <f t="shared" si="3"/>
        <v>0</v>
      </c>
      <c r="AF64" s="105">
        <f t="shared" si="3"/>
        <v>0</v>
      </c>
      <c r="AG64" s="105">
        <f t="shared" si="3"/>
        <v>0</v>
      </c>
      <c r="AH64" s="105">
        <f t="shared" si="3"/>
        <v>0</v>
      </c>
    </row>
    <row r="65" spans="1:34" ht="13.35" customHeight="1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34" s="44" customFormat="1" ht="13.35" customHeight="1">
      <c r="A66" s="43"/>
      <c r="B66" s="149">
        <v>5</v>
      </c>
      <c r="C66" s="43" t="s">
        <v>24</v>
      </c>
      <c r="D66" s="41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</row>
    <row r="67" spans="1:34" ht="13.35" customHeight="1"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</row>
    <row r="68" spans="1:34" ht="13.35" customHeight="1">
      <c r="B68" s="100"/>
      <c r="C68" s="100" t="s">
        <v>32</v>
      </c>
      <c r="D68" s="100" t="s">
        <v>33</v>
      </c>
      <c r="E68" s="107" t="s">
        <v>2</v>
      </c>
      <c r="F68" s="107" t="s">
        <v>34</v>
      </c>
      <c r="G68" s="107" t="s">
        <v>35</v>
      </c>
      <c r="H68" s="107" t="s">
        <v>151</v>
      </c>
      <c r="I68" s="5"/>
      <c r="J68" s="107" t="s">
        <v>35</v>
      </c>
      <c r="K68" s="107" t="s">
        <v>35</v>
      </c>
      <c r="L68" s="107" t="s">
        <v>35</v>
      </c>
      <c r="M68" s="107" t="s">
        <v>35</v>
      </c>
      <c r="N68" s="107" t="s">
        <v>35</v>
      </c>
      <c r="O68" s="107" t="s">
        <v>35</v>
      </c>
      <c r="P68" s="107" t="s">
        <v>35</v>
      </c>
      <c r="Q68" s="107" t="s">
        <v>35</v>
      </c>
      <c r="R68" s="107" t="s">
        <v>35</v>
      </c>
      <c r="S68" s="107" t="s">
        <v>35</v>
      </c>
      <c r="T68" s="107" t="s">
        <v>35</v>
      </c>
      <c r="U68" s="107" t="s">
        <v>35</v>
      </c>
      <c r="V68" s="107" t="s">
        <v>35</v>
      </c>
      <c r="W68" s="107" t="s">
        <v>35</v>
      </c>
      <c r="X68" s="107" t="s">
        <v>35</v>
      </c>
      <c r="Y68" s="107" t="s">
        <v>35</v>
      </c>
      <c r="Z68" s="107" t="s">
        <v>35</v>
      </c>
      <c r="AA68" s="107" t="s">
        <v>35</v>
      </c>
      <c r="AB68" s="107" t="s">
        <v>35</v>
      </c>
      <c r="AC68" s="107" t="s">
        <v>35</v>
      </c>
      <c r="AD68" s="107" t="s">
        <v>35</v>
      </c>
      <c r="AE68" s="107" t="s">
        <v>35</v>
      </c>
      <c r="AF68" s="107" t="s">
        <v>35</v>
      </c>
      <c r="AG68" s="107" t="s">
        <v>35</v>
      </c>
      <c r="AH68" s="107" t="s">
        <v>35</v>
      </c>
    </row>
    <row r="69" spans="1:34" ht="13.35" customHeight="1">
      <c r="B69" s="102">
        <v>5.0999999999999996</v>
      </c>
      <c r="C69" s="148" t="s">
        <v>24</v>
      </c>
      <c r="D69" s="148" t="s">
        <v>154</v>
      </c>
      <c r="E69" s="103" t="s">
        <v>36</v>
      </c>
      <c r="F69" s="114">
        <v>1</v>
      </c>
      <c r="G69" s="115">
        <v>50000000</v>
      </c>
      <c r="H69" s="110">
        <f>G69*Assumptions!$F$35</f>
        <v>16117890.858853325</v>
      </c>
      <c r="I69" s="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</row>
    <row r="70" spans="1:34" ht="13.35" customHeight="1">
      <c r="B70" s="102">
        <v>5.2</v>
      </c>
      <c r="C70" s="148"/>
      <c r="D70" s="148"/>
      <c r="E70" s="103" t="s">
        <v>36</v>
      </c>
      <c r="F70" s="114"/>
      <c r="G70" s="115"/>
      <c r="H70" s="110">
        <f>G70*Assumptions!$F$35</f>
        <v>0</v>
      </c>
      <c r="I70" s="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</row>
    <row r="71" spans="1:34" ht="13.35" customHeight="1">
      <c r="B71" s="102">
        <v>5.3</v>
      </c>
      <c r="C71" s="148"/>
      <c r="D71" s="148"/>
      <c r="E71" s="103" t="s">
        <v>36</v>
      </c>
      <c r="F71" s="114"/>
      <c r="G71" s="115"/>
      <c r="H71" s="110">
        <f>G71*Assumptions!$F$35</f>
        <v>0</v>
      </c>
      <c r="I71" s="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</row>
    <row r="72" spans="1:34" ht="13.35" customHeight="1">
      <c r="B72" s="102">
        <v>5.4</v>
      </c>
      <c r="C72" s="148"/>
      <c r="D72" s="148"/>
      <c r="E72" s="103" t="s">
        <v>36</v>
      </c>
      <c r="F72" s="114"/>
      <c r="G72" s="115"/>
      <c r="H72" s="110">
        <f>G72*Assumptions!$F$35</f>
        <v>0</v>
      </c>
      <c r="I72" s="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</row>
    <row r="73" spans="1:34" ht="13.35" customHeight="1">
      <c r="B73" s="102">
        <v>5.5</v>
      </c>
      <c r="C73" s="148"/>
      <c r="D73" s="148"/>
      <c r="E73" s="103" t="s">
        <v>36</v>
      </c>
      <c r="F73" s="114"/>
      <c r="G73" s="114"/>
      <c r="H73" s="110">
        <f>G73*Assumptions!$F$35</f>
        <v>0</v>
      </c>
      <c r="I73" s="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</row>
    <row r="74" spans="1:34" ht="13.35" customHeight="1">
      <c r="B74" s="102">
        <v>5.6</v>
      </c>
      <c r="C74" s="148"/>
      <c r="D74" s="148"/>
      <c r="E74" s="103" t="s">
        <v>36</v>
      </c>
      <c r="F74" s="115"/>
      <c r="G74" s="115"/>
      <c r="H74" s="110">
        <f>G74*Assumptions!$F$35</f>
        <v>0</v>
      </c>
      <c r="I74" s="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</row>
    <row r="75" spans="1:34" ht="13.35" customHeight="1">
      <c r="B75" s="102">
        <v>5.7</v>
      </c>
      <c r="C75" s="148"/>
      <c r="D75" s="148"/>
      <c r="E75" s="103" t="s">
        <v>36</v>
      </c>
      <c r="F75" s="115"/>
      <c r="G75" s="115"/>
      <c r="H75" s="110">
        <f>G75*Assumptions!$F$35</f>
        <v>0</v>
      </c>
      <c r="I75" s="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</row>
    <row r="76" spans="1:34" ht="13.35" customHeight="1">
      <c r="B76" s="102">
        <v>5.8</v>
      </c>
      <c r="C76" s="148"/>
      <c r="D76" s="148"/>
      <c r="E76" s="103" t="s">
        <v>36</v>
      </c>
      <c r="F76" s="115"/>
      <c r="G76" s="115"/>
      <c r="H76" s="110">
        <f>G76*Assumptions!$F$35</f>
        <v>0</v>
      </c>
      <c r="I76" s="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</row>
    <row r="77" spans="1:34" ht="13.35" customHeight="1">
      <c r="B77" s="102">
        <v>5.9</v>
      </c>
      <c r="C77" s="148"/>
      <c r="D77" s="148"/>
      <c r="E77" s="103" t="s">
        <v>36</v>
      </c>
      <c r="F77" s="115"/>
      <c r="G77" s="115"/>
      <c r="H77" s="110">
        <f>G77*Assumptions!$F$35</f>
        <v>0</v>
      </c>
      <c r="I77" s="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</row>
    <row r="78" spans="1:34" ht="13.35" customHeight="1">
      <c r="B78" s="102"/>
      <c r="C78" s="104" t="str">
        <f>"Total " &amp;  C66 &amp; " Costs"</f>
        <v>Total Transformers Costs</v>
      </c>
      <c r="D78" s="104"/>
      <c r="E78" s="105">
        <f>SUM(E69:E77)</f>
        <v>0</v>
      </c>
      <c r="F78" s="106">
        <f>SUM(F69:F77)</f>
        <v>1</v>
      </c>
      <c r="G78" s="105">
        <f>SUM(G69:G77)</f>
        <v>50000000</v>
      </c>
      <c r="H78" s="105">
        <f>SUM(H69:H77)</f>
        <v>16117890.858853325</v>
      </c>
      <c r="I78" s="5"/>
      <c r="J78" s="105">
        <f>SUM(J69:J77)</f>
        <v>0</v>
      </c>
      <c r="K78" s="105">
        <f t="shared" ref="K78:AH78" si="4">SUM(K69:K77)</f>
        <v>0</v>
      </c>
      <c r="L78" s="105">
        <f t="shared" si="4"/>
        <v>0</v>
      </c>
      <c r="M78" s="105">
        <f t="shared" si="4"/>
        <v>0</v>
      </c>
      <c r="N78" s="105">
        <f t="shared" si="4"/>
        <v>0</v>
      </c>
      <c r="O78" s="105">
        <f t="shared" si="4"/>
        <v>0</v>
      </c>
      <c r="P78" s="105">
        <f t="shared" si="4"/>
        <v>0</v>
      </c>
      <c r="Q78" s="105">
        <f t="shared" si="4"/>
        <v>0</v>
      </c>
      <c r="R78" s="105">
        <f t="shared" si="4"/>
        <v>0</v>
      </c>
      <c r="S78" s="105">
        <f t="shared" si="4"/>
        <v>0</v>
      </c>
      <c r="T78" s="105">
        <f t="shared" si="4"/>
        <v>0</v>
      </c>
      <c r="U78" s="105">
        <f t="shared" si="4"/>
        <v>0</v>
      </c>
      <c r="V78" s="105">
        <f t="shared" si="4"/>
        <v>0</v>
      </c>
      <c r="W78" s="105">
        <f t="shared" si="4"/>
        <v>0</v>
      </c>
      <c r="X78" s="105">
        <f t="shared" si="4"/>
        <v>0</v>
      </c>
      <c r="Y78" s="105">
        <f t="shared" si="4"/>
        <v>0</v>
      </c>
      <c r="Z78" s="105">
        <f t="shared" si="4"/>
        <v>0</v>
      </c>
      <c r="AA78" s="105">
        <f t="shared" si="4"/>
        <v>0</v>
      </c>
      <c r="AB78" s="105">
        <f t="shared" si="4"/>
        <v>0</v>
      </c>
      <c r="AC78" s="105">
        <f t="shared" si="4"/>
        <v>0</v>
      </c>
      <c r="AD78" s="105">
        <f t="shared" si="4"/>
        <v>0</v>
      </c>
      <c r="AE78" s="105">
        <f t="shared" si="4"/>
        <v>0</v>
      </c>
      <c r="AF78" s="105">
        <f t="shared" si="4"/>
        <v>0</v>
      </c>
      <c r="AG78" s="105">
        <f t="shared" si="4"/>
        <v>0</v>
      </c>
      <c r="AH78" s="105">
        <f t="shared" si="4"/>
        <v>0</v>
      </c>
    </row>
    <row r="79" spans="1:34" ht="13.35" customHeight="1">
      <c r="D79" s="7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</row>
    <row r="80" spans="1:34" s="44" customFormat="1" ht="13.35" customHeight="1">
      <c r="A80" s="43"/>
      <c r="B80" s="149">
        <v>6</v>
      </c>
      <c r="C80" s="43" t="s">
        <v>25</v>
      </c>
      <c r="D80" s="41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</row>
    <row r="81" spans="1:34" ht="13.35" customHeight="1"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</row>
    <row r="82" spans="1:34" ht="13.35" customHeight="1">
      <c r="B82" s="100"/>
      <c r="C82" s="100" t="s">
        <v>32</v>
      </c>
      <c r="D82" s="100" t="s">
        <v>33</v>
      </c>
      <c r="E82" s="107" t="s">
        <v>2</v>
      </c>
      <c r="F82" s="107" t="s">
        <v>34</v>
      </c>
      <c r="G82" s="107" t="s">
        <v>35</v>
      </c>
      <c r="H82" s="107" t="s">
        <v>151</v>
      </c>
      <c r="I82" s="5"/>
      <c r="J82" s="107" t="s">
        <v>35</v>
      </c>
      <c r="K82" s="107" t="s">
        <v>35</v>
      </c>
      <c r="L82" s="107" t="s">
        <v>35</v>
      </c>
      <c r="M82" s="107" t="s">
        <v>35</v>
      </c>
      <c r="N82" s="107" t="s">
        <v>35</v>
      </c>
      <c r="O82" s="107" t="s">
        <v>35</v>
      </c>
      <c r="P82" s="107" t="s">
        <v>35</v>
      </c>
      <c r="Q82" s="107" t="s">
        <v>35</v>
      </c>
      <c r="R82" s="107" t="s">
        <v>35</v>
      </c>
      <c r="S82" s="107" t="s">
        <v>35</v>
      </c>
      <c r="T82" s="107" t="s">
        <v>35</v>
      </c>
      <c r="U82" s="107" t="s">
        <v>35</v>
      </c>
      <c r="V82" s="107" t="s">
        <v>35</v>
      </c>
      <c r="W82" s="107" t="s">
        <v>35</v>
      </c>
      <c r="X82" s="107" t="s">
        <v>35</v>
      </c>
      <c r="Y82" s="107" t="s">
        <v>35</v>
      </c>
      <c r="Z82" s="107" t="s">
        <v>35</v>
      </c>
      <c r="AA82" s="107" t="s">
        <v>35</v>
      </c>
      <c r="AB82" s="107" t="s">
        <v>35</v>
      </c>
      <c r="AC82" s="107" t="s">
        <v>35</v>
      </c>
      <c r="AD82" s="107" t="s">
        <v>35</v>
      </c>
      <c r="AE82" s="107" t="s">
        <v>35</v>
      </c>
      <c r="AF82" s="107" t="s">
        <v>35</v>
      </c>
      <c r="AG82" s="107" t="s">
        <v>35</v>
      </c>
      <c r="AH82" s="107" t="s">
        <v>35</v>
      </c>
    </row>
    <row r="83" spans="1:34" ht="13.35" customHeight="1">
      <c r="B83" s="102">
        <v>6.1</v>
      </c>
      <c r="C83" s="148" t="s">
        <v>25</v>
      </c>
      <c r="D83" s="148" t="s">
        <v>156</v>
      </c>
      <c r="E83" s="103" t="s">
        <v>39</v>
      </c>
      <c r="F83" s="116">
        <v>1</v>
      </c>
      <c r="G83" s="115">
        <v>500000</v>
      </c>
      <c r="H83" s="110">
        <f>G83*Assumptions!$F$35</f>
        <v>161178.90858853326</v>
      </c>
      <c r="I83" s="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</row>
    <row r="84" spans="1:34" ht="13.35" customHeight="1">
      <c r="B84" s="102">
        <v>6.2</v>
      </c>
      <c r="C84" s="148" t="s">
        <v>25</v>
      </c>
      <c r="D84" s="148" t="s">
        <v>155</v>
      </c>
      <c r="E84" s="103" t="s">
        <v>39</v>
      </c>
      <c r="F84" s="116">
        <v>1</v>
      </c>
      <c r="G84" s="115">
        <v>500000</v>
      </c>
      <c r="H84" s="110">
        <f>G84*Assumptions!$F$35</f>
        <v>161178.90858853326</v>
      </c>
      <c r="I84" s="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</row>
    <row r="85" spans="1:34" ht="13.35" customHeight="1">
      <c r="B85" s="102">
        <v>6.3</v>
      </c>
      <c r="C85" s="148"/>
      <c r="D85" s="148"/>
      <c r="E85" s="103" t="s">
        <v>39</v>
      </c>
      <c r="F85" s="114"/>
      <c r="G85" s="114"/>
      <c r="H85" s="110">
        <f>G85*Assumptions!$F$35</f>
        <v>0</v>
      </c>
      <c r="I85" s="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</row>
    <row r="86" spans="1:34" ht="13.35" customHeight="1">
      <c r="B86" s="102">
        <v>6.4</v>
      </c>
      <c r="C86" s="148"/>
      <c r="D86" s="148"/>
      <c r="E86" s="103" t="s">
        <v>39</v>
      </c>
      <c r="F86" s="114"/>
      <c r="G86" s="114"/>
      <c r="H86" s="110">
        <f>G86*Assumptions!$F$35</f>
        <v>0</v>
      </c>
      <c r="I86" s="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</row>
    <row r="87" spans="1:34" ht="13.35" customHeight="1">
      <c r="B87" s="102">
        <v>6.5</v>
      </c>
      <c r="C87" s="148"/>
      <c r="D87" s="148"/>
      <c r="E87" s="103" t="s">
        <v>39</v>
      </c>
      <c r="F87" s="114"/>
      <c r="G87" s="114"/>
      <c r="H87" s="110">
        <f>G87*Assumptions!$F$35</f>
        <v>0</v>
      </c>
      <c r="I87" s="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</row>
    <row r="88" spans="1:34" ht="13.35" customHeight="1">
      <c r="B88" s="102">
        <v>6.6</v>
      </c>
      <c r="C88" s="148"/>
      <c r="D88" s="148"/>
      <c r="E88" s="103" t="s">
        <v>39</v>
      </c>
      <c r="F88" s="115"/>
      <c r="G88" s="115"/>
      <c r="H88" s="110">
        <f>G88*Assumptions!$F$35</f>
        <v>0</v>
      </c>
      <c r="I88" s="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</row>
    <row r="89" spans="1:34" ht="13.35" customHeight="1">
      <c r="B89" s="102">
        <v>6.7</v>
      </c>
      <c r="C89" s="148"/>
      <c r="D89" s="148"/>
      <c r="E89" s="103" t="s">
        <v>39</v>
      </c>
      <c r="F89" s="115"/>
      <c r="G89" s="115"/>
      <c r="H89" s="110">
        <f>G89*Assumptions!$F$35</f>
        <v>0</v>
      </c>
      <c r="I89" s="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</row>
    <row r="90" spans="1:34" ht="13.35" customHeight="1">
      <c r="B90" s="102">
        <v>6.8</v>
      </c>
      <c r="C90" s="148"/>
      <c r="D90" s="148"/>
      <c r="E90" s="103" t="s">
        <v>39</v>
      </c>
      <c r="F90" s="115"/>
      <c r="G90" s="115"/>
      <c r="H90" s="110">
        <f>G90*Assumptions!$F$35</f>
        <v>0</v>
      </c>
      <c r="I90" s="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</row>
    <row r="91" spans="1:34" ht="13.35" customHeight="1">
      <c r="B91" s="102">
        <v>6.9</v>
      </c>
      <c r="C91" s="148"/>
      <c r="D91" s="148"/>
      <c r="E91" s="103" t="s">
        <v>39</v>
      </c>
      <c r="F91" s="115"/>
      <c r="G91" s="115"/>
      <c r="H91" s="110">
        <f>G91*Assumptions!$F$35</f>
        <v>0</v>
      </c>
      <c r="I91" s="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</row>
    <row r="92" spans="1:34" ht="13.35" customHeight="1">
      <c r="B92" s="102"/>
      <c r="C92" s="104" t="str">
        <f>"Total " &amp;  C80 &amp; " Costs"</f>
        <v>Total Meters Costs</v>
      </c>
      <c r="D92" s="104"/>
      <c r="E92" s="105">
        <f>SUM(E83:E91)</f>
        <v>0</v>
      </c>
      <c r="F92" s="106">
        <f>SUM(F83:F91)</f>
        <v>2</v>
      </c>
      <c r="G92" s="105">
        <f>SUM(G83:G91)</f>
        <v>1000000</v>
      </c>
      <c r="H92" s="105">
        <f>SUM(H83:H91)</f>
        <v>322357.81717706652</v>
      </c>
      <c r="I92" s="5"/>
      <c r="J92" s="105">
        <f>SUM(J83:J91)</f>
        <v>0</v>
      </c>
      <c r="K92" s="105">
        <f t="shared" ref="K92:AH92" si="5">SUM(K83:K91)</f>
        <v>0</v>
      </c>
      <c r="L92" s="105">
        <f t="shared" si="5"/>
        <v>0</v>
      </c>
      <c r="M92" s="105">
        <f t="shared" si="5"/>
        <v>0</v>
      </c>
      <c r="N92" s="105">
        <f t="shared" si="5"/>
        <v>0</v>
      </c>
      <c r="O92" s="105">
        <f t="shared" si="5"/>
        <v>0</v>
      </c>
      <c r="P92" s="105">
        <f t="shared" si="5"/>
        <v>0</v>
      </c>
      <c r="Q92" s="105">
        <f t="shared" si="5"/>
        <v>0</v>
      </c>
      <c r="R92" s="105">
        <f t="shared" si="5"/>
        <v>0</v>
      </c>
      <c r="S92" s="105">
        <f t="shared" si="5"/>
        <v>0</v>
      </c>
      <c r="T92" s="105">
        <f t="shared" si="5"/>
        <v>0</v>
      </c>
      <c r="U92" s="105">
        <f t="shared" si="5"/>
        <v>0</v>
      </c>
      <c r="V92" s="105">
        <f t="shared" si="5"/>
        <v>0</v>
      </c>
      <c r="W92" s="105">
        <f t="shared" si="5"/>
        <v>0</v>
      </c>
      <c r="X92" s="105">
        <f t="shared" si="5"/>
        <v>0</v>
      </c>
      <c r="Y92" s="105">
        <f t="shared" si="5"/>
        <v>0</v>
      </c>
      <c r="Z92" s="105">
        <f t="shared" si="5"/>
        <v>0</v>
      </c>
      <c r="AA92" s="105">
        <f t="shared" si="5"/>
        <v>0</v>
      </c>
      <c r="AB92" s="105">
        <f t="shared" si="5"/>
        <v>0</v>
      </c>
      <c r="AC92" s="105">
        <f t="shared" si="5"/>
        <v>0</v>
      </c>
      <c r="AD92" s="105">
        <f t="shared" si="5"/>
        <v>0</v>
      </c>
      <c r="AE92" s="105">
        <f t="shared" si="5"/>
        <v>0</v>
      </c>
      <c r="AF92" s="105">
        <f t="shared" si="5"/>
        <v>0</v>
      </c>
      <c r="AG92" s="105">
        <f t="shared" si="5"/>
        <v>0</v>
      </c>
      <c r="AH92" s="105">
        <f t="shared" si="5"/>
        <v>0</v>
      </c>
    </row>
    <row r="93" spans="1:34" ht="13.35" customHeight="1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34" s="44" customFormat="1" ht="13.35" customHeight="1">
      <c r="A94" s="43"/>
      <c r="B94" s="149">
        <v>7</v>
      </c>
      <c r="C94" s="43" t="s">
        <v>26</v>
      </c>
      <c r="D94" s="41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</row>
    <row r="95" spans="1:34" ht="13.35" customHeight="1"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</row>
    <row r="96" spans="1:34" ht="13.35" customHeight="1">
      <c r="B96" s="100"/>
      <c r="C96" s="100" t="s">
        <v>32</v>
      </c>
      <c r="D96" s="100" t="s">
        <v>33</v>
      </c>
      <c r="E96" s="107" t="s">
        <v>2</v>
      </c>
      <c r="F96" s="107" t="s">
        <v>34</v>
      </c>
      <c r="G96" s="107" t="s">
        <v>35</v>
      </c>
      <c r="H96" s="107" t="s">
        <v>151</v>
      </c>
      <c r="I96" s="5"/>
      <c r="J96" s="107" t="s">
        <v>35</v>
      </c>
      <c r="K96" s="107" t="s">
        <v>35</v>
      </c>
      <c r="L96" s="107" t="s">
        <v>35</v>
      </c>
      <c r="M96" s="107" t="s">
        <v>35</v>
      </c>
      <c r="N96" s="107" t="s">
        <v>35</v>
      </c>
      <c r="O96" s="107" t="s">
        <v>35</v>
      </c>
      <c r="P96" s="107" t="s">
        <v>35</v>
      </c>
      <c r="Q96" s="107" t="s">
        <v>35</v>
      </c>
      <c r="R96" s="107" t="s">
        <v>35</v>
      </c>
      <c r="S96" s="107" t="s">
        <v>35</v>
      </c>
      <c r="T96" s="107" t="s">
        <v>35</v>
      </c>
      <c r="U96" s="107" t="s">
        <v>35</v>
      </c>
      <c r="V96" s="107" t="s">
        <v>35</v>
      </c>
      <c r="W96" s="107" t="s">
        <v>35</v>
      </c>
      <c r="X96" s="107" t="s">
        <v>35</v>
      </c>
      <c r="Y96" s="107" t="s">
        <v>35</v>
      </c>
      <c r="Z96" s="107" t="s">
        <v>35</v>
      </c>
      <c r="AA96" s="107" t="s">
        <v>35</v>
      </c>
      <c r="AB96" s="107" t="s">
        <v>35</v>
      </c>
      <c r="AC96" s="107" t="s">
        <v>35</v>
      </c>
      <c r="AD96" s="107" t="s">
        <v>35</v>
      </c>
      <c r="AE96" s="107" t="s">
        <v>35</v>
      </c>
      <c r="AF96" s="107" t="s">
        <v>35</v>
      </c>
      <c r="AG96" s="107" t="s">
        <v>35</v>
      </c>
      <c r="AH96" s="107" t="s">
        <v>35</v>
      </c>
    </row>
    <row r="97" spans="1:34" ht="13.35" customHeight="1">
      <c r="B97" s="102">
        <v>7.1</v>
      </c>
      <c r="C97" s="148" t="s">
        <v>160</v>
      </c>
      <c r="D97" s="148" t="s">
        <v>40</v>
      </c>
      <c r="E97" s="103" t="s">
        <v>39</v>
      </c>
      <c r="F97" s="114">
        <v>1</v>
      </c>
      <c r="G97" s="115">
        <v>800000</v>
      </c>
      <c r="H97" s="110">
        <f>G97*Assumptions!$F$35</f>
        <v>257886.25374165323</v>
      </c>
      <c r="I97" s="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</row>
    <row r="98" spans="1:34" ht="13.35" customHeight="1">
      <c r="B98" s="102">
        <v>7.2</v>
      </c>
      <c r="C98" s="148" t="s">
        <v>160</v>
      </c>
      <c r="D98" s="148" t="s">
        <v>157</v>
      </c>
      <c r="E98" s="103" t="s">
        <v>39</v>
      </c>
      <c r="F98" s="114">
        <v>2</v>
      </c>
      <c r="G98" s="115">
        <v>700000</v>
      </c>
      <c r="H98" s="110">
        <f>G98*Assumptions!$F$35</f>
        <v>225650.47202394655</v>
      </c>
      <c r="I98" s="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</row>
    <row r="99" spans="1:34" ht="13.35" customHeight="1">
      <c r="B99" s="102">
        <v>7.3</v>
      </c>
      <c r="C99" s="148"/>
      <c r="D99" s="148"/>
      <c r="E99" s="103" t="s">
        <v>39</v>
      </c>
      <c r="F99" s="114"/>
      <c r="G99" s="114"/>
      <c r="H99" s="110">
        <f>G99*Assumptions!$F$35</f>
        <v>0</v>
      </c>
      <c r="I99" s="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</row>
    <row r="100" spans="1:34" ht="13.35" customHeight="1">
      <c r="B100" s="102">
        <v>7.4</v>
      </c>
      <c r="C100" s="148"/>
      <c r="D100" s="148"/>
      <c r="E100" s="103" t="s">
        <v>39</v>
      </c>
      <c r="F100" s="114"/>
      <c r="G100" s="114"/>
      <c r="H100" s="110">
        <f>G100*Assumptions!$F$35</f>
        <v>0</v>
      </c>
      <c r="I100" s="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</row>
    <row r="101" spans="1:34" ht="13.35" customHeight="1">
      <c r="B101" s="102">
        <v>7.5</v>
      </c>
      <c r="C101" s="148"/>
      <c r="D101" s="148"/>
      <c r="E101" s="103" t="s">
        <v>39</v>
      </c>
      <c r="F101" s="114"/>
      <c r="G101" s="114"/>
      <c r="H101" s="110">
        <f>G101*Assumptions!$F$35</f>
        <v>0</v>
      </c>
      <c r="I101" s="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</row>
    <row r="102" spans="1:34" ht="13.35" customHeight="1">
      <c r="B102" s="102">
        <v>7.6</v>
      </c>
      <c r="C102" s="148"/>
      <c r="D102" s="148"/>
      <c r="E102" s="103" t="s">
        <v>39</v>
      </c>
      <c r="F102" s="115"/>
      <c r="G102" s="115"/>
      <c r="H102" s="110">
        <f>G102*Assumptions!$F$35</f>
        <v>0</v>
      </c>
      <c r="I102" s="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</row>
    <row r="103" spans="1:34" ht="13.35" customHeight="1">
      <c r="B103" s="102">
        <v>7.7</v>
      </c>
      <c r="C103" s="148"/>
      <c r="D103" s="148"/>
      <c r="E103" s="103" t="s">
        <v>39</v>
      </c>
      <c r="F103" s="115"/>
      <c r="G103" s="115"/>
      <c r="H103" s="110">
        <f>G103*Assumptions!$F$35</f>
        <v>0</v>
      </c>
      <c r="I103" s="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</row>
    <row r="104" spans="1:34" ht="13.35" customHeight="1">
      <c r="B104" s="102">
        <v>7.8</v>
      </c>
      <c r="C104" s="148"/>
      <c r="D104" s="148"/>
      <c r="E104" s="103" t="s">
        <v>39</v>
      </c>
      <c r="F104" s="115"/>
      <c r="G104" s="115"/>
      <c r="H104" s="110">
        <f>G104*Assumptions!$F$35</f>
        <v>0</v>
      </c>
      <c r="I104" s="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</row>
    <row r="105" spans="1:34" ht="13.35" customHeight="1">
      <c r="B105" s="102">
        <v>7.9</v>
      </c>
      <c r="C105" s="148"/>
      <c r="D105" s="148"/>
      <c r="E105" s="103" t="s">
        <v>39</v>
      </c>
      <c r="F105" s="115"/>
      <c r="G105" s="115"/>
      <c r="H105" s="110">
        <f>G105*Assumptions!$F$35</f>
        <v>0</v>
      </c>
      <c r="I105" s="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</row>
    <row r="106" spans="1:34" ht="13.35" customHeight="1">
      <c r="B106" s="102"/>
      <c r="C106" s="104" t="str">
        <f>"Total " &amp;  C94 &amp; " Costs"</f>
        <v>Total Information  and Communication Costs</v>
      </c>
      <c r="D106" s="104"/>
      <c r="E106" s="105">
        <f>SUM(E97:E105)</f>
        <v>0</v>
      </c>
      <c r="F106" s="106">
        <f>SUM(F97:F105)</f>
        <v>3</v>
      </c>
      <c r="G106" s="105">
        <f>SUM(G97:G105)</f>
        <v>1500000</v>
      </c>
      <c r="H106" s="105">
        <f>SUM(H97:H105)</f>
        <v>483536.72576559975</v>
      </c>
      <c r="I106" s="5"/>
      <c r="J106" s="105">
        <f>SUM(J97:J105)</f>
        <v>0</v>
      </c>
      <c r="K106" s="105">
        <f t="shared" ref="K106:AH106" si="6">SUM(K97:K105)</f>
        <v>0</v>
      </c>
      <c r="L106" s="105">
        <f t="shared" si="6"/>
        <v>0</v>
      </c>
      <c r="M106" s="105">
        <f t="shared" si="6"/>
        <v>0</v>
      </c>
      <c r="N106" s="105">
        <f t="shared" si="6"/>
        <v>0</v>
      </c>
      <c r="O106" s="105">
        <f t="shared" si="6"/>
        <v>0</v>
      </c>
      <c r="P106" s="105">
        <f t="shared" si="6"/>
        <v>0</v>
      </c>
      <c r="Q106" s="105">
        <f t="shared" si="6"/>
        <v>0</v>
      </c>
      <c r="R106" s="105">
        <f t="shared" si="6"/>
        <v>0</v>
      </c>
      <c r="S106" s="105">
        <f t="shared" si="6"/>
        <v>0</v>
      </c>
      <c r="T106" s="105">
        <f t="shared" si="6"/>
        <v>0</v>
      </c>
      <c r="U106" s="105">
        <f t="shared" si="6"/>
        <v>0</v>
      </c>
      <c r="V106" s="105">
        <f t="shared" si="6"/>
        <v>0</v>
      </c>
      <c r="W106" s="105">
        <f t="shared" si="6"/>
        <v>0</v>
      </c>
      <c r="X106" s="105">
        <f t="shared" si="6"/>
        <v>0</v>
      </c>
      <c r="Y106" s="105">
        <f t="shared" si="6"/>
        <v>0</v>
      </c>
      <c r="Z106" s="105">
        <f t="shared" si="6"/>
        <v>0</v>
      </c>
      <c r="AA106" s="105">
        <f t="shared" si="6"/>
        <v>0</v>
      </c>
      <c r="AB106" s="105">
        <f t="shared" si="6"/>
        <v>0</v>
      </c>
      <c r="AC106" s="105">
        <f t="shared" si="6"/>
        <v>0</v>
      </c>
      <c r="AD106" s="105">
        <f t="shared" si="6"/>
        <v>0</v>
      </c>
      <c r="AE106" s="105">
        <f t="shared" si="6"/>
        <v>0</v>
      </c>
      <c r="AF106" s="105">
        <f t="shared" si="6"/>
        <v>0</v>
      </c>
      <c r="AG106" s="105">
        <f t="shared" si="6"/>
        <v>0</v>
      </c>
      <c r="AH106" s="105">
        <f t="shared" si="6"/>
        <v>0</v>
      </c>
    </row>
    <row r="107" spans="1:34" ht="13.35" customHeight="1"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</row>
    <row r="108" spans="1:34" s="44" customFormat="1" ht="13.35" customHeight="1">
      <c r="A108" s="43"/>
      <c r="B108" s="149">
        <v>8</v>
      </c>
      <c r="C108" s="43" t="s">
        <v>27</v>
      </c>
      <c r="D108" s="41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</row>
    <row r="109" spans="1:34" ht="13.35" customHeight="1"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</row>
    <row r="110" spans="1:34" ht="13.35" customHeight="1">
      <c r="B110" s="100"/>
      <c r="C110" s="100" t="s">
        <v>32</v>
      </c>
      <c r="D110" s="100" t="s">
        <v>33</v>
      </c>
      <c r="E110" s="107" t="s">
        <v>2</v>
      </c>
      <c r="F110" s="107" t="s">
        <v>34</v>
      </c>
      <c r="G110" s="107" t="s">
        <v>35</v>
      </c>
      <c r="H110" s="107" t="s">
        <v>151</v>
      </c>
      <c r="I110" s="5"/>
      <c r="J110" s="107" t="s">
        <v>35</v>
      </c>
      <c r="K110" s="107" t="s">
        <v>35</v>
      </c>
      <c r="L110" s="107" t="s">
        <v>35</v>
      </c>
      <c r="M110" s="107" t="s">
        <v>35</v>
      </c>
      <c r="N110" s="107" t="s">
        <v>35</v>
      </c>
      <c r="O110" s="107" t="s">
        <v>35</v>
      </c>
      <c r="P110" s="107" t="s">
        <v>35</v>
      </c>
      <c r="Q110" s="107" t="s">
        <v>35</v>
      </c>
      <c r="R110" s="107" t="s">
        <v>35</v>
      </c>
      <c r="S110" s="107" t="s">
        <v>35</v>
      </c>
      <c r="T110" s="107" t="s">
        <v>35</v>
      </c>
      <c r="U110" s="107" t="s">
        <v>35</v>
      </c>
      <c r="V110" s="107" t="s">
        <v>35</v>
      </c>
      <c r="W110" s="107" t="s">
        <v>35</v>
      </c>
      <c r="X110" s="107" t="s">
        <v>35</v>
      </c>
      <c r="Y110" s="107" t="s">
        <v>35</v>
      </c>
      <c r="Z110" s="107" t="s">
        <v>35</v>
      </c>
      <c r="AA110" s="107" t="s">
        <v>35</v>
      </c>
      <c r="AB110" s="107" t="s">
        <v>35</v>
      </c>
      <c r="AC110" s="107" t="s">
        <v>35</v>
      </c>
      <c r="AD110" s="107" t="s">
        <v>35</v>
      </c>
      <c r="AE110" s="107" t="s">
        <v>35</v>
      </c>
      <c r="AF110" s="107" t="s">
        <v>35</v>
      </c>
      <c r="AG110" s="107" t="s">
        <v>35</v>
      </c>
      <c r="AH110" s="107" t="s">
        <v>35</v>
      </c>
    </row>
    <row r="111" spans="1:34" ht="13.35" customHeight="1">
      <c r="B111" s="102">
        <v>8.1</v>
      </c>
      <c r="C111" s="148" t="s">
        <v>27</v>
      </c>
      <c r="D111" s="148" t="s">
        <v>27</v>
      </c>
      <c r="E111" s="103"/>
      <c r="F111" s="114">
        <v>1</v>
      </c>
      <c r="G111" s="211">
        <v>7900000</v>
      </c>
      <c r="H111" s="110">
        <f>G111*Assumptions!$F$35</f>
        <v>2546626.7556988257</v>
      </c>
      <c r="I111" s="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</row>
    <row r="112" spans="1:34" ht="13.35" customHeight="1">
      <c r="B112" s="102">
        <v>8.1999999999999993</v>
      </c>
      <c r="C112" s="148"/>
      <c r="D112" s="148"/>
      <c r="E112" s="103"/>
      <c r="F112" s="114"/>
      <c r="G112" s="114"/>
      <c r="H112" s="110">
        <f>G112*Assumptions!$F$35</f>
        <v>0</v>
      </c>
      <c r="I112" s="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</row>
    <row r="113" spans="1:34" ht="13.35" customHeight="1">
      <c r="B113" s="102">
        <v>8.3000000000000007</v>
      </c>
      <c r="C113" s="148"/>
      <c r="D113" s="148"/>
      <c r="E113" s="103"/>
      <c r="F113" s="114"/>
      <c r="G113" s="114"/>
      <c r="H113" s="110">
        <f>G113*Assumptions!$F$35</f>
        <v>0</v>
      </c>
      <c r="I113" s="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</row>
    <row r="114" spans="1:34" ht="13.35" customHeight="1">
      <c r="B114" s="102">
        <v>8.4</v>
      </c>
      <c r="C114" s="148"/>
      <c r="D114" s="148"/>
      <c r="E114" s="103"/>
      <c r="F114" s="114"/>
      <c r="G114" s="114"/>
      <c r="H114" s="110">
        <f>G114*Assumptions!$F$35</f>
        <v>0</v>
      </c>
      <c r="I114" s="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</row>
    <row r="115" spans="1:34" ht="13.35" customHeight="1">
      <c r="B115" s="102">
        <v>8.5</v>
      </c>
      <c r="C115" s="148"/>
      <c r="D115" s="148"/>
      <c r="E115" s="103"/>
      <c r="F115" s="114"/>
      <c r="G115" s="114"/>
      <c r="H115" s="110">
        <f>G115*Assumptions!$F$35</f>
        <v>0</v>
      </c>
      <c r="I115" s="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</row>
    <row r="116" spans="1:34" ht="13.35" customHeight="1">
      <c r="B116" s="102">
        <v>8.6</v>
      </c>
      <c r="C116" s="148"/>
      <c r="D116" s="148"/>
      <c r="E116" s="103"/>
      <c r="F116" s="115"/>
      <c r="G116" s="115"/>
      <c r="H116" s="110">
        <f>G116*Assumptions!$F$35</f>
        <v>0</v>
      </c>
      <c r="I116" s="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  <c r="AF116" s="115"/>
      <c r="AG116" s="115"/>
      <c r="AH116" s="115"/>
    </row>
    <row r="117" spans="1:34" ht="13.35" customHeight="1">
      <c r="B117" s="102">
        <v>8.6999999999999993</v>
      </c>
      <c r="C117" s="148"/>
      <c r="D117" s="148"/>
      <c r="E117" s="103"/>
      <c r="F117" s="115"/>
      <c r="G117" s="115"/>
      <c r="H117" s="110">
        <f>G117*Assumptions!$F$35</f>
        <v>0</v>
      </c>
      <c r="I117" s="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</row>
    <row r="118" spans="1:34" ht="13.35" customHeight="1">
      <c r="B118" s="102">
        <v>8.8000000000000007</v>
      </c>
      <c r="C118" s="148"/>
      <c r="D118" s="148"/>
      <c r="E118" s="103"/>
      <c r="F118" s="115"/>
      <c r="G118" s="115"/>
      <c r="H118" s="110">
        <f>G118*Assumptions!$F$35</f>
        <v>0</v>
      </c>
      <c r="I118" s="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</row>
    <row r="119" spans="1:34" ht="13.35" customHeight="1">
      <c r="B119" s="102">
        <v>8.9</v>
      </c>
      <c r="C119" s="148"/>
      <c r="D119" s="148"/>
      <c r="E119" s="103"/>
      <c r="F119" s="115"/>
      <c r="G119" s="115"/>
      <c r="H119" s="110">
        <f>G119*Assumptions!$F$35</f>
        <v>0</v>
      </c>
      <c r="I119" s="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</row>
    <row r="120" spans="1:34" ht="13.35" customHeight="1">
      <c r="B120" s="102"/>
      <c r="C120" s="104" t="str">
        <f>"Total " &amp;  C108 &amp; " Costs"</f>
        <v>Total Other Equipment Costs</v>
      </c>
      <c r="D120" s="104"/>
      <c r="E120" s="105">
        <f>SUM(E111:E119)</f>
        <v>0</v>
      </c>
      <c r="F120" s="105">
        <f>SUM(F111:F119)</f>
        <v>1</v>
      </c>
      <c r="G120" s="105">
        <f>SUM(G111:G119)</f>
        <v>7900000</v>
      </c>
      <c r="H120" s="105">
        <f>SUM(H111:H119)</f>
        <v>2546626.7556988257</v>
      </c>
      <c r="I120" s="5"/>
      <c r="J120" s="105">
        <f>SUM(J111:J119)</f>
        <v>0</v>
      </c>
      <c r="K120" s="105">
        <f t="shared" ref="K120:AH120" si="7">SUM(K111:K119)</f>
        <v>0</v>
      </c>
      <c r="L120" s="105">
        <f t="shared" si="7"/>
        <v>0</v>
      </c>
      <c r="M120" s="105">
        <f t="shared" si="7"/>
        <v>0</v>
      </c>
      <c r="N120" s="105">
        <f t="shared" si="7"/>
        <v>0</v>
      </c>
      <c r="O120" s="105">
        <f t="shared" si="7"/>
        <v>0</v>
      </c>
      <c r="P120" s="105">
        <f t="shared" si="7"/>
        <v>0</v>
      </c>
      <c r="Q120" s="105">
        <f t="shared" si="7"/>
        <v>0</v>
      </c>
      <c r="R120" s="105">
        <f t="shared" si="7"/>
        <v>0</v>
      </c>
      <c r="S120" s="105">
        <f t="shared" si="7"/>
        <v>0</v>
      </c>
      <c r="T120" s="105">
        <f t="shared" si="7"/>
        <v>0</v>
      </c>
      <c r="U120" s="105">
        <f t="shared" si="7"/>
        <v>0</v>
      </c>
      <c r="V120" s="105">
        <f t="shared" si="7"/>
        <v>0</v>
      </c>
      <c r="W120" s="105">
        <f t="shared" si="7"/>
        <v>0</v>
      </c>
      <c r="X120" s="105">
        <f t="shared" si="7"/>
        <v>0</v>
      </c>
      <c r="Y120" s="105">
        <f t="shared" si="7"/>
        <v>0</v>
      </c>
      <c r="Z120" s="105">
        <f t="shared" si="7"/>
        <v>0</v>
      </c>
      <c r="AA120" s="105">
        <f t="shared" si="7"/>
        <v>0</v>
      </c>
      <c r="AB120" s="105">
        <f t="shared" si="7"/>
        <v>0</v>
      </c>
      <c r="AC120" s="105">
        <f t="shared" si="7"/>
        <v>0</v>
      </c>
      <c r="AD120" s="105">
        <f t="shared" si="7"/>
        <v>0</v>
      </c>
      <c r="AE120" s="105">
        <f t="shared" si="7"/>
        <v>0</v>
      </c>
      <c r="AF120" s="105">
        <f t="shared" si="7"/>
        <v>0</v>
      </c>
      <c r="AG120" s="105">
        <f t="shared" si="7"/>
        <v>0</v>
      </c>
      <c r="AH120" s="105">
        <f t="shared" si="7"/>
        <v>0</v>
      </c>
    </row>
    <row r="121" spans="1:34" ht="13.35" customHeight="1">
      <c r="D121" s="7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</row>
    <row r="122" spans="1:34" s="44" customFormat="1" ht="13.35" customHeight="1">
      <c r="A122" s="43"/>
      <c r="B122" s="149">
        <v>9</v>
      </c>
      <c r="C122" s="43" t="s">
        <v>28</v>
      </c>
      <c r="D122" s="41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</row>
    <row r="123" spans="1:34" ht="13.35" customHeight="1"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</row>
    <row r="124" spans="1:34" ht="13.35" customHeight="1">
      <c r="B124" s="100"/>
      <c r="C124" s="100" t="s">
        <v>32</v>
      </c>
      <c r="D124" s="100" t="s">
        <v>33</v>
      </c>
      <c r="E124" s="107" t="s">
        <v>2</v>
      </c>
      <c r="F124" s="107" t="s">
        <v>34</v>
      </c>
      <c r="G124" s="107" t="s">
        <v>35</v>
      </c>
      <c r="H124" s="107" t="s">
        <v>151</v>
      </c>
      <c r="I124" s="5"/>
      <c r="J124" s="107" t="s">
        <v>35</v>
      </c>
      <c r="K124" s="107" t="s">
        <v>35</v>
      </c>
      <c r="L124" s="107" t="s">
        <v>35</v>
      </c>
      <c r="M124" s="107" t="s">
        <v>35</v>
      </c>
      <c r="N124" s="107" t="s">
        <v>35</v>
      </c>
      <c r="O124" s="107" t="s">
        <v>35</v>
      </c>
      <c r="P124" s="107" t="s">
        <v>35</v>
      </c>
      <c r="Q124" s="107" t="s">
        <v>35</v>
      </c>
      <c r="R124" s="107" t="s">
        <v>35</v>
      </c>
      <c r="S124" s="107" t="s">
        <v>35</v>
      </c>
      <c r="T124" s="107" t="s">
        <v>35</v>
      </c>
      <c r="U124" s="107" t="s">
        <v>35</v>
      </c>
      <c r="V124" s="107" t="s">
        <v>35</v>
      </c>
      <c r="W124" s="107" t="s">
        <v>35</v>
      </c>
      <c r="X124" s="107" t="s">
        <v>35</v>
      </c>
      <c r="Y124" s="107" t="s">
        <v>35</v>
      </c>
      <c r="Z124" s="107" t="s">
        <v>35</v>
      </c>
      <c r="AA124" s="107" t="s">
        <v>35</v>
      </c>
      <c r="AB124" s="107" t="s">
        <v>35</v>
      </c>
      <c r="AC124" s="107" t="s">
        <v>35</v>
      </c>
      <c r="AD124" s="107" t="s">
        <v>35</v>
      </c>
      <c r="AE124" s="107" t="s">
        <v>35</v>
      </c>
      <c r="AF124" s="107" t="s">
        <v>35</v>
      </c>
      <c r="AG124" s="107" t="s">
        <v>35</v>
      </c>
      <c r="AH124" s="107" t="s">
        <v>35</v>
      </c>
    </row>
    <row r="125" spans="1:34" ht="13.35" customHeight="1">
      <c r="B125" s="102">
        <v>9.1</v>
      </c>
      <c r="C125" s="148" t="s">
        <v>28</v>
      </c>
      <c r="D125" s="148" t="s">
        <v>158</v>
      </c>
      <c r="E125" s="108" t="s">
        <v>39</v>
      </c>
      <c r="F125" s="116">
        <v>1</v>
      </c>
      <c r="G125" s="115">
        <v>15000000</v>
      </c>
      <c r="H125" s="110">
        <f>G125*Assumptions!$F$35</f>
        <v>4835367.2576559978</v>
      </c>
      <c r="I125" s="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</row>
    <row r="126" spans="1:34" ht="13.35" customHeight="1">
      <c r="B126" s="102">
        <v>9.1999999999999993</v>
      </c>
      <c r="C126" s="148"/>
      <c r="D126" s="148"/>
      <c r="E126" s="108" t="s">
        <v>39</v>
      </c>
      <c r="F126" s="116"/>
      <c r="G126" s="115"/>
      <c r="H126" s="110">
        <f>G126*Assumptions!$F$35</f>
        <v>0</v>
      </c>
      <c r="I126" s="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</row>
    <row r="127" spans="1:34" ht="13.35" customHeight="1">
      <c r="B127" s="102">
        <v>9.3000000000000007</v>
      </c>
      <c r="C127" s="148"/>
      <c r="D127" s="148"/>
      <c r="E127" s="108" t="s">
        <v>39</v>
      </c>
      <c r="F127" s="114"/>
      <c r="G127" s="114"/>
      <c r="H127" s="110">
        <f>G127*Assumptions!$F$35</f>
        <v>0</v>
      </c>
      <c r="I127" s="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</row>
    <row r="128" spans="1:34" ht="13.35" customHeight="1">
      <c r="B128" s="102">
        <v>9.4</v>
      </c>
      <c r="C128" s="148"/>
      <c r="D128" s="148"/>
      <c r="E128" s="108" t="s">
        <v>39</v>
      </c>
      <c r="F128" s="114"/>
      <c r="G128" s="114"/>
      <c r="H128" s="110">
        <f>G128*Assumptions!$F$35</f>
        <v>0</v>
      </c>
      <c r="I128" s="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  <c r="AF128" s="115"/>
      <c r="AG128" s="115"/>
      <c r="AH128" s="115"/>
    </row>
    <row r="129" spans="1:34" ht="13.35" customHeight="1">
      <c r="B129" s="102">
        <v>9.5</v>
      </c>
      <c r="C129" s="148"/>
      <c r="D129" s="148"/>
      <c r="E129" s="108" t="s">
        <v>39</v>
      </c>
      <c r="F129" s="114"/>
      <c r="G129" s="114"/>
      <c r="H129" s="110">
        <f>G129*Assumptions!$F$35</f>
        <v>0</v>
      </c>
      <c r="I129" s="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  <c r="AE129" s="115"/>
      <c r="AF129" s="115"/>
      <c r="AG129" s="115"/>
      <c r="AH129" s="115"/>
    </row>
    <row r="130" spans="1:34" ht="13.35" customHeight="1">
      <c r="B130" s="102">
        <v>9.6</v>
      </c>
      <c r="C130" s="148"/>
      <c r="D130" s="148"/>
      <c r="E130" s="108" t="s">
        <v>39</v>
      </c>
      <c r="F130" s="115"/>
      <c r="G130" s="115"/>
      <c r="H130" s="110">
        <f>G130*Assumptions!$F$35</f>
        <v>0</v>
      </c>
      <c r="I130" s="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</row>
    <row r="131" spans="1:34" ht="13.35" customHeight="1">
      <c r="B131" s="102">
        <v>9.6999999999999993</v>
      </c>
      <c r="C131" s="148"/>
      <c r="D131" s="148"/>
      <c r="E131" s="108" t="s">
        <v>39</v>
      </c>
      <c r="F131" s="115"/>
      <c r="G131" s="115"/>
      <c r="H131" s="110">
        <f>G131*Assumptions!$F$35</f>
        <v>0</v>
      </c>
      <c r="I131" s="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  <c r="AA131" s="115"/>
      <c r="AB131" s="115"/>
      <c r="AC131" s="115"/>
      <c r="AD131" s="115"/>
      <c r="AE131" s="115"/>
      <c r="AF131" s="115"/>
      <c r="AG131" s="115"/>
      <c r="AH131" s="115"/>
    </row>
    <row r="132" spans="1:34" ht="13.35" customHeight="1">
      <c r="B132" s="102">
        <v>9.8000000000000007</v>
      </c>
      <c r="C132" s="148"/>
      <c r="D132" s="148"/>
      <c r="E132" s="108" t="s">
        <v>39</v>
      </c>
      <c r="F132" s="115"/>
      <c r="G132" s="115"/>
      <c r="H132" s="110">
        <f>G132*Assumptions!$F$35</f>
        <v>0</v>
      </c>
      <c r="I132" s="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</row>
    <row r="133" spans="1:34" ht="13.35" customHeight="1">
      <c r="B133" s="102">
        <v>9.9</v>
      </c>
      <c r="C133" s="148"/>
      <c r="D133" s="148"/>
      <c r="E133" s="108" t="s">
        <v>39</v>
      </c>
      <c r="F133" s="115"/>
      <c r="G133" s="115"/>
      <c r="H133" s="110">
        <f>G133*Assumptions!$F$35</f>
        <v>0</v>
      </c>
      <c r="I133" s="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</row>
    <row r="134" spans="1:34" ht="13.35" customHeight="1">
      <c r="B134" s="102"/>
      <c r="C134" s="104" t="str">
        <f>"Total " &amp;  C122 &amp; " Costs"</f>
        <v>Total Vehicles Costs</v>
      </c>
      <c r="D134" s="104"/>
      <c r="E134" s="105">
        <f>SUM(E125:E133)</f>
        <v>0</v>
      </c>
      <c r="F134" s="109">
        <f>SUM(F125:F133)</f>
        <v>1</v>
      </c>
      <c r="G134" s="105">
        <f>SUM(G125:G133)</f>
        <v>15000000</v>
      </c>
      <c r="H134" s="105">
        <f>SUM(H125:H133)</f>
        <v>4835367.2576559978</v>
      </c>
      <c r="I134" s="5"/>
      <c r="J134" s="105">
        <f>SUM(J125:J133)</f>
        <v>0</v>
      </c>
      <c r="K134" s="105">
        <f t="shared" ref="K134:AH134" si="8">SUM(K125:K133)</f>
        <v>0</v>
      </c>
      <c r="L134" s="105">
        <f t="shared" si="8"/>
        <v>0</v>
      </c>
      <c r="M134" s="105">
        <f t="shared" si="8"/>
        <v>0</v>
      </c>
      <c r="N134" s="105">
        <f t="shared" si="8"/>
        <v>0</v>
      </c>
      <c r="O134" s="105">
        <f t="shared" si="8"/>
        <v>0</v>
      </c>
      <c r="P134" s="105">
        <f t="shared" si="8"/>
        <v>0</v>
      </c>
      <c r="Q134" s="105">
        <f t="shared" si="8"/>
        <v>0</v>
      </c>
      <c r="R134" s="105">
        <f t="shared" si="8"/>
        <v>0</v>
      </c>
      <c r="S134" s="105">
        <f t="shared" si="8"/>
        <v>0</v>
      </c>
      <c r="T134" s="105">
        <f t="shared" si="8"/>
        <v>0</v>
      </c>
      <c r="U134" s="105">
        <f t="shared" si="8"/>
        <v>0</v>
      </c>
      <c r="V134" s="105">
        <f t="shared" si="8"/>
        <v>0</v>
      </c>
      <c r="W134" s="105">
        <f t="shared" si="8"/>
        <v>0</v>
      </c>
      <c r="X134" s="105">
        <f t="shared" si="8"/>
        <v>0</v>
      </c>
      <c r="Y134" s="105">
        <f t="shared" si="8"/>
        <v>0</v>
      </c>
      <c r="Z134" s="105">
        <f t="shared" si="8"/>
        <v>0</v>
      </c>
      <c r="AA134" s="105">
        <f t="shared" si="8"/>
        <v>0</v>
      </c>
      <c r="AB134" s="105">
        <f t="shared" si="8"/>
        <v>0</v>
      </c>
      <c r="AC134" s="105">
        <f t="shared" si="8"/>
        <v>0</v>
      </c>
      <c r="AD134" s="105">
        <f t="shared" si="8"/>
        <v>0</v>
      </c>
      <c r="AE134" s="105">
        <f t="shared" si="8"/>
        <v>0</v>
      </c>
      <c r="AF134" s="105">
        <f t="shared" si="8"/>
        <v>0</v>
      </c>
      <c r="AG134" s="105">
        <f t="shared" si="8"/>
        <v>0</v>
      </c>
      <c r="AH134" s="105">
        <f t="shared" si="8"/>
        <v>0</v>
      </c>
    </row>
    <row r="135" spans="1:34" ht="13.3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34" s="44" customFormat="1" ht="13.35" customHeight="1">
      <c r="A136" s="43"/>
      <c r="B136" s="149">
        <v>10</v>
      </c>
      <c r="C136" s="43" t="s">
        <v>29</v>
      </c>
      <c r="D136" s="41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</row>
    <row r="137" spans="1:34" ht="13.35" customHeight="1"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</row>
    <row r="138" spans="1:34" ht="13.35" customHeight="1">
      <c r="B138" s="100"/>
      <c r="C138" s="100" t="s">
        <v>32</v>
      </c>
      <c r="D138" s="100" t="s">
        <v>33</v>
      </c>
      <c r="E138" s="107" t="s">
        <v>2</v>
      </c>
      <c r="F138" s="107" t="s">
        <v>34</v>
      </c>
      <c r="G138" s="107" t="s">
        <v>35</v>
      </c>
      <c r="H138" s="107" t="s">
        <v>151</v>
      </c>
      <c r="I138" s="5"/>
      <c r="J138" s="107" t="s">
        <v>35</v>
      </c>
      <c r="K138" s="107" t="s">
        <v>35</v>
      </c>
      <c r="L138" s="107" t="s">
        <v>35</v>
      </c>
      <c r="M138" s="107" t="s">
        <v>35</v>
      </c>
      <c r="N138" s="107" t="s">
        <v>35</v>
      </c>
      <c r="O138" s="107" t="s">
        <v>35</v>
      </c>
      <c r="P138" s="107" t="s">
        <v>35</v>
      </c>
      <c r="Q138" s="107" t="s">
        <v>35</v>
      </c>
      <c r="R138" s="107" t="s">
        <v>35</v>
      </c>
      <c r="S138" s="107" t="s">
        <v>35</v>
      </c>
      <c r="T138" s="107" t="s">
        <v>35</v>
      </c>
      <c r="U138" s="107" t="s">
        <v>35</v>
      </c>
      <c r="V138" s="107" t="s">
        <v>35</v>
      </c>
      <c r="W138" s="107" t="s">
        <v>35</v>
      </c>
      <c r="X138" s="107" t="s">
        <v>35</v>
      </c>
      <c r="Y138" s="107" t="s">
        <v>35</v>
      </c>
      <c r="Z138" s="107" t="s">
        <v>35</v>
      </c>
      <c r="AA138" s="107" t="s">
        <v>35</v>
      </c>
      <c r="AB138" s="107" t="s">
        <v>35</v>
      </c>
      <c r="AC138" s="107" t="s">
        <v>35</v>
      </c>
      <c r="AD138" s="107" t="s">
        <v>35</v>
      </c>
      <c r="AE138" s="107" t="s">
        <v>35</v>
      </c>
      <c r="AF138" s="107" t="s">
        <v>35</v>
      </c>
      <c r="AG138" s="107" t="s">
        <v>35</v>
      </c>
      <c r="AH138" s="107" t="s">
        <v>35</v>
      </c>
    </row>
    <row r="139" spans="1:34" ht="13.35" customHeight="1">
      <c r="B139" s="102">
        <v>10.1</v>
      </c>
      <c r="C139" s="148" t="s">
        <v>29</v>
      </c>
      <c r="D139" s="148" t="s">
        <v>41</v>
      </c>
      <c r="E139" s="108" t="s">
        <v>39</v>
      </c>
      <c r="F139" s="116">
        <v>2</v>
      </c>
      <c r="G139" s="115">
        <v>200000</v>
      </c>
      <c r="H139" s="110">
        <f>G139*Assumptions!$F$35</f>
        <v>64471.563435413307</v>
      </c>
      <c r="I139" s="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  <c r="AD139" s="115"/>
      <c r="AE139" s="115"/>
      <c r="AF139" s="115"/>
      <c r="AG139" s="115"/>
      <c r="AH139" s="115"/>
    </row>
    <row r="140" spans="1:34" ht="13.35" customHeight="1">
      <c r="B140" s="102">
        <v>10.199999999999999</v>
      </c>
      <c r="C140" s="148" t="s">
        <v>29</v>
      </c>
      <c r="D140" s="148" t="s">
        <v>42</v>
      </c>
      <c r="E140" s="108" t="s">
        <v>39</v>
      </c>
      <c r="F140" s="116">
        <v>4</v>
      </c>
      <c r="G140" s="115">
        <v>280000</v>
      </c>
      <c r="H140" s="110">
        <f>G140*Assumptions!$F$35</f>
        <v>90260.188809578627</v>
      </c>
      <c r="I140" s="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</row>
    <row r="141" spans="1:34" ht="13.35" customHeight="1">
      <c r="B141" s="102">
        <v>10.3</v>
      </c>
      <c r="C141" s="148"/>
      <c r="D141" s="148"/>
      <c r="E141" s="108" t="s">
        <v>39</v>
      </c>
      <c r="F141" s="114"/>
      <c r="G141" s="114"/>
      <c r="H141" s="110">
        <f>G141*Assumptions!$F$35</f>
        <v>0</v>
      </c>
      <c r="I141" s="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</row>
    <row r="142" spans="1:34" ht="13.35" customHeight="1">
      <c r="B142" s="102">
        <v>10.4</v>
      </c>
      <c r="C142" s="148"/>
      <c r="D142" s="148"/>
      <c r="E142" s="108" t="s">
        <v>39</v>
      </c>
      <c r="F142" s="114"/>
      <c r="G142" s="114"/>
      <c r="H142" s="110">
        <f>G142*Assumptions!$F$35</f>
        <v>0</v>
      </c>
      <c r="I142" s="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</row>
    <row r="143" spans="1:34" ht="13.35" customHeight="1">
      <c r="B143" s="102">
        <v>10.5</v>
      </c>
      <c r="C143" s="148"/>
      <c r="D143" s="148"/>
      <c r="E143" s="108" t="s">
        <v>39</v>
      </c>
      <c r="F143" s="114"/>
      <c r="G143" s="114"/>
      <c r="H143" s="110">
        <f>G143*Assumptions!$F$35</f>
        <v>0</v>
      </c>
      <c r="I143" s="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</row>
    <row r="144" spans="1:34" ht="13.35" customHeight="1">
      <c r="B144" s="102">
        <v>10.6</v>
      </c>
      <c r="C144" s="148"/>
      <c r="D144" s="148"/>
      <c r="E144" s="108" t="s">
        <v>39</v>
      </c>
      <c r="F144" s="115"/>
      <c r="G144" s="115"/>
      <c r="H144" s="110">
        <f>G144*Assumptions!$F$35</f>
        <v>0</v>
      </c>
      <c r="I144" s="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</row>
    <row r="145" spans="1:34" ht="13.35" customHeight="1">
      <c r="B145" s="102">
        <v>10.7</v>
      </c>
      <c r="C145" s="148"/>
      <c r="D145" s="148"/>
      <c r="E145" s="108" t="s">
        <v>39</v>
      </c>
      <c r="F145" s="115"/>
      <c r="G145" s="115"/>
      <c r="H145" s="110">
        <f>G145*Assumptions!$F$35</f>
        <v>0</v>
      </c>
      <c r="I145" s="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5"/>
      <c r="AE145" s="115"/>
      <c r="AF145" s="115"/>
      <c r="AG145" s="115"/>
      <c r="AH145" s="115"/>
    </row>
    <row r="146" spans="1:34" ht="13.35" customHeight="1">
      <c r="B146" s="102">
        <v>10.8</v>
      </c>
      <c r="C146" s="148"/>
      <c r="D146" s="148"/>
      <c r="E146" s="108" t="s">
        <v>39</v>
      </c>
      <c r="F146" s="115"/>
      <c r="G146" s="115"/>
      <c r="H146" s="110">
        <f>G146*Assumptions!$F$35</f>
        <v>0</v>
      </c>
      <c r="I146" s="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</row>
    <row r="147" spans="1:34" ht="13.35" customHeight="1">
      <c r="B147" s="102">
        <v>10.9</v>
      </c>
      <c r="C147" s="148"/>
      <c r="D147" s="148"/>
      <c r="E147" s="108" t="s">
        <v>39</v>
      </c>
      <c r="F147" s="115"/>
      <c r="G147" s="115"/>
      <c r="H147" s="110">
        <f>G147*Assumptions!$F$35</f>
        <v>0</v>
      </c>
      <c r="I147" s="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</row>
    <row r="148" spans="1:34" ht="13.35" customHeight="1">
      <c r="B148" s="102"/>
      <c r="C148" s="104" t="str">
        <f>"Total " &amp;  C136 &amp; " Costs"</f>
        <v>Total Furniture &amp; Fittings Costs</v>
      </c>
      <c r="D148" s="104"/>
      <c r="E148" s="105">
        <f>SUM(E139:E147)</f>
        <v>0</v>
      </c>
      <c r="F148" s="109">
        <f>SUM(F139:F147)</f>
        <v>6</v>
      </c>
      <c r="G148" s="105">
        <f>SUM(G139:G147)</f>
        <v>480000</v>
      </c>
      <c r="H148" s="105">
        <f>SUM(H139:H147)</f>
        <v>154731.75224499195</v>
      </c>
      <c r="I148" s="5"/>
      <c r="J148" s="105">
        <f>SUM(J139:J147)</f>
        <v>0</v>
      </c>
      <c r="K148" s="105">
        <f t="shared" ref="K148:AH148" si="9">SUM(K139:K147)</f>
        <v>0</v>
      </c>
      <c r="L148" s="105">
        <f t="shared" si="9"/>
        <v>0</v>
      </c>
      <c r="M148" s="105">
        <f t="shared" si="9"/>
        <v>0</v>
      </c>
      <c r="N148" s="105">
        <f t="shared" si="9"/>
        <v>0</v>
      </c>
      <c r="O148" s="105">
        <f t="shared" si="9"/>
        <v>0</v>
      </c>
      <c r="P148" s="105">
        <f t="shared" si="9"/>
        <v>0</v>
      </c>
      <c r="Q148" s="105">
        <f t="shared" si="9"/>
        <v>0</v>
      </c>
      <c r="R148" s="105">
        <f t="shared" si="9"/>
        <v>0</v>
      </c>
      <c r="S148" s="105">
        <f t="shared" si="9"/>
        <v>0</v>
      </c>
      <c r="T148" s="105">
        <f t="shared" si="9"/>
        <v>0</v>
      </c>
      <c r="U148" s="105">
        <f t="shared" si="9"/>
        <v>0</v>
      </c>
      <c r="V148" s="105">
        <f t="shared" si="9"/>
        <v>0</v>
      </c>
      <c r="W148" s="105">
        <f t="shared" si="9"/>
        <v>0</v>
      </c>
      <c r="X148" s="105">
        <f t="shared" si="9"/>
        <v>0</v>
      </c>
      <c r="Y148" s="105">
        <f t="shared" si="9"/>
        <v>0</v>
      </c>
      <c r="Z148" s="105">
        <f t="shared" si="9"/>
        <v>0</v>
      </c>
      <c r="AA148" s="105">
        <f t="shared" si="9"/>
        <v>0</v>
      </c>
      <c r="AB148" s="105">
        <f t="shared" si="9"/>
        <v>0</v>
      </c>
      <c r="AC148" s="105">
        <f t="shared" si="9"/>
        <v>0</v>
      </c>
      <c r="AD148" s="105">
        <f t="shared" si="9"/>
        <v>0</v>
      </c>
      <c r="AE148" s="105">
        <f t="shared" si="9"/>
        <v>0</v>
      </c>
      <c r="AF148" s="105">
        <f t="shared" si="9"/>
        <v>0</v>
      </c>
      <c r="AG148" s="105">
        <f t="shared" si="9"/>
        <v>0</v>
      </c>
      <c r="AH148" s="105">
        <f t="shared" si="9"/>
        <v>0</v>
      </c>
    </row>
    <row r="149" spans="1:34" ht="13.35" customHeight="1">
      <c r="D149" s="7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</row>
    <row r="150" spans="1:34" ht="13.3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</row>
    <row r="151" spans="1:34" ht="13.3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</row>
    <row r="152" spans="1:34" s="44" customFormat="1" ht="13.35" customHeight="1">
      <c r="A152" s="43"/>
      <c r="B152" s="149">
        <v>11</v>
      </c>
      <c r="C152" s="43" t="s">
        <v>43</v>
      </c>
      <c r="D152" s="41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</row>
    <row r="153" spans="1:34" ht="13.3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</row>
    <row r="154" spans="1:34" ht="13.35" customHeight="1">
      <c r="A154" s="33"/>
      <c r="B154" s="100">
        <v>3.1</v>
      </c>
      <c r="C154" s="100" t="s">
        <v>44</v>
      </c>
      <c r="D154" s="99"/>
      <c r="E154" s="107" t="s">
        <v>2</v>
      </c>
      <c r="F154" s="107" t="s">
        <v>34</v>
      </c>
      <c r="G154" s="107"/>
      <c r="H154" s="107" t="s">
        <v>35</v>
      </c>
      <c r="I154" s="97"/>
      <c r="J154" s="107" t="s">
        <v>35</v>
      </c>
      <c r="K154" s="107" t="s">
        <v>35</v>
      </c>
      <c r="L154" s="107" t="s">
        <v>35</v>
      </c>
      <c r="M154" s="107" t="s">
        <v>35</v>
      </c>
      <c r="N154" s="107" t="s">
        <v>35</v>
      </c>
      <c r="O154" s="107" t="s">
        <v>35</v>
      </c>
      <c r="P154" s="107" t="s">
        <v>35</v>
      </c>
      <c r="Q154" s="107" t="s">
        <v>35</v>
      </c>
      <c r="R154" s="107" t="s">
        <v>35</v>
      </c>
      <c r="S154" s="107" t="s">
        <v>35</v>
      </c>
      <c r="T154" s="107" t="s">
        <v>35</v>
      </c>
      <c r="U154" s="107" t="s">
        <v>35</v>
      </c>
      <c r="V154" s="107" t="s">
        <v>35</v>
      </c>
      <c r="W154" s="107" t="s">
        <v>35</v>
      </c>
      <c r="X154" s="107" t="s">
        <v>35</v>
      </c>
      <c r="Y154" s="107" t="s">
        <v>35</v>
      </c>
      <c r="Z154" s="107" t="s">
        <v>35</v>
      </c>
      <c r="AA154" s="107" t="s">
        <v>35</v>
      </c>
      <c r="AB154" s="107" t="s">
        <v>35</v>
      </c>
      <c r="AC154" s="107" t="s">
        <v>35</v>
      </c>
      <c r="AD154" s="107" t="s">
        <v>35</v>
      </c>
      <c r="AE154" s="107" t="s">
        <v>35</v>
      </c>
      <c r="AF154" s="107" t="s">
        <v>35</v>
      </c>
      <c r="AG154" s="107" t="s">
        <v>35</v>
      </c>
      <c r="AH154" s="107" t="s">
        <v>35</v>
      </c>
    </row>
    <row r="155" spans="1:34" ht="13.35" customHeight="1">
      <c r="A155" s="33"/>
      <c r="B155" s="102" t="s">
        <v>45</v>
      </c>
      <c r="C155" s="99" t="s">
        <v>21</v>
      </c>
      <c r="D155" s="103"/>
      <c r="E155" s="110" t="s">
        <v>39</v>
      </c>
      <c r="F155" s="111">
        <f>F22</f>
        <v>0</v>
      </c>
      <c r="G155" s="111"/>
      <c r="H155" s="111">
        <f>H22</f>
        <v>0</v>
      </c>
      <c r="I155" s="110"/>
      <c r="J155" s="111">
        <f t="shared" ref="J155:AH155" si="10">J22</f>
        <v>0</v>
      </c>
      <c r="K155" s="111">
        <f t="shared" si="10"/>
        <v>0</v>
      </c>
      <c r="L155" s="111">
        <f t="shared" si="10"/>
        <v>0</v>
      </c>
      <c r="M155" s="111">
        <f t="shared" si="10"/>
        <v>0</v>
      </c>
      <c r="N155" s="111">
        <f t="shared" si="10"/>
        <v>0</v>
      </c>
      <c r="O155" s="111">
        <f t="shared" si="10"/>
        <v>0</v>
      </c>
      <c r="P155" s="111">
        <f t="shared" si="10"/>
        <v>0</v>
      </c>
      <c r="Q155" s="111">
        <f t="shared" si="10"/>
        <v>0</v>
      </c>
      <c r="R155" s="111">
        <f t="shared" si="10"/>
        <v>0</v>
      </c>
      <c r="S155" s="111">
        <f t="shared" si="10"/>
        <v>0</v>
      </c>
      <c r="T155" s="111">
        <f t="shared" si="10"/>
        <v>0</v>
      </c>
      <c r="U155" s="111">
        <f t="shared" si="10"/>
        <v>0</v>
      </c>
      <c r="V155" s="111">
        <f t="shared" si="10"/>
        <v>0</v>
      </c>
      <c r="W155" s="111">
        <f t="shared" si="10"/>
        <v>0</v>
      </c>
      <c r="X155" s="111">
        <f t="shared" si="10"/>
        <v>0</v>
      </c>
      <c r="Y155" s="111">
        <f t="shared" si="10"/>
        <v>0</v>
      </c>
      <c r="Z155" s="111">
        <f t="shared" si="10"/>
        <v>0</v>
      </c>
      <c r="AA155" s="111">
        <f t="shared" si="10"/>
        <v>0</v>
      </c>
      <c r="AB155" s="111">
        <f t="shared" si="10"/>
        <v>0</v>
      </c>
      <c r="AC155" s="111">
        <f t="shared" si="10"/>
        <v>0</v>
      </c>
      <c r="AD155" s="111">
        <f t="shared" si="10"/>
        <v>0</v>
      </c>
      <c r="AE155" s="111">
        <f t="shared" si="10"/>
        <v>0</v>
      </c>
      <c r="AF155" s="111">
        <f t="shared" si="10"/>
        <v>0</v>
      </c>
      <c r="AG155" s="111">
        <f t="shared" si="10"/>
        <v>0</v>
      </c>
      <c r="AH155" s="111">
        <f t="shared" si="10"/>
        <v>0</v>
      </c>
    </row>
    <row r="156" spans="1:34" ht="13.35" customHeight="1">
      <c r="A156" s="33"/>
      <c r="B156" s="102" t="s">
        <v>46</v>
      </c>
      <c r="C156" s="99" t="s">
        <v>159</v>
      </c>
      <c r="D156" s="103"/>
      <c r="E156" s="110" t="s">
        <v>39</v>
      </c>
      <c r="F156" s="111">
        <f>F36</f>
        <v>0</v>
      </c>
      <c r="G156" s="111"/>
      <c r="H156" s="111">
        <f>H36</f>
        <v>0</v>
      </c>
      <c r="I156" s="110"/>
      <c r="J156" s="111">
        <f t="shared" ref="J156:AH156" si="11">J36</f>
        <v>0</v>
      </c>
      <c r="K156" s="111">
        <f t="shared" si="11"/>
        <v>0</v>
      </c>
      <c r="L156" s="111">
        <f t="shared" si="11"/>
        <v>0</v>
      </c>
      <c r="M156" s="111">
        <f t="shared" si="11"/>
        <v>0</v>
      </c>
      <c r="N156" s="111">
        <f t="shared" si="11"/>
        <v>0</v>
      </c>
      <c r="O156" s="111">
        <f t="shared" si="11"/>
        <v>0</v>
      </c>
      <c r="P156" s="111">
        <f t="shared" si="11"/>
        <v>0</v>
      </c>
      <c r="Q156" s="111">
        <f t="shared" si="11"/>
        <v>0</v>
      </c>
      <c r="R156" s="111">
        <f t="shared" si="11"/>
        <v>0</v>
      </c>
      <c r="S156" s="111">
        <f t="shared" si="11"/>
        <v>0</v>
      </c>
      <c r="T156" s="111">
        <f t="shared" si="11"/>
        <v>0</v>
      </c>
      <c r="U156" s="111">
        <f t="shared" si="11"/>
        <v>0</v>
      </c>
      <c r="V156" s="111">
        <f t="shared" si="11"/>
        <v>0</v>
      </c>
      <c r="W156" s="111">
        <f t="shared" si="11"/>
        <v>0</v>
      </c>
      <c r="X156" s="111">
        <f t="shared" si="11"/>
        <v>0</v>
      </c>
      <c r="Y156" s="111">
        <f t="shared" si="11"/>
        <v>0</v>
      </c>
      <c r="Z156" s="111">
        <f t="shared" si="11"/>
        <v>0</v>
      </c>
      <c r="AA156" s="111">
        <f t="shared" si="11"/>
        <v>0</v>
      </c>
      <c r="AB156" s="111">
        <f t="shared" si="11"/>
        <v>0</v>
      </c>
      <c r="AC156" s="111">
        <f t="shared" si="11"/>
        <v>0</v>
      </c>
      <c r="AD156" s="111">
        <f t="shared" si="11"/>
        <v>0</v>
      </c>
      <c r="AE156" s="111">
        <f t="shared" si="11"/>
        <v>0</v>
      </c>
      <c r="AF156" s="111">
        <f t="shared" si="11"/>
        <v>0</v>
      </c>
      <c r="AG156" s="111">
        <f t="shared" si="11"/>
        <v>0</v>
      </c>
      <c r="AH156" s="111">
        <f t="shared" si="11"/>
        <v>0</v>
      </c>
    </row>
    <row r="157" spans="1:34" ht="13.35" customHeight="1">
      <c r="A157" s="33"/>
      <c r="B157" s="102" t="s">
        <v>47</v>
      </c>
      <c r="C157" s="99" t="s">
        <v>22</v>
      </c>
      <c r="D157" s="103"/>
      <c r="E157" s="110" t="s">
        <v>39</v>
      </c>
      <c r="F157" s="111">
        <f>F50</f>
        <v>0</v>
      </c>
      <c r="G157" s="111"/>
      <c r="H157" s="111">
        <f>H50</f>
        <v>0</v>
      </c>
      <c r="I157" s="110"/>
      <c r="J157" s="111">
        <f t="shared" ref="J157:AH157" si="12">J50</f>
        <v>0</v>
      </c>
      <c r="K157" s="111">
        <f t="shared" si="12"/>
        <v>0</v>
      </c>
      <c r="L157" s="111">
        <f t="shared" si="12"/>
        <v>0</v>
      </c>
      <c r="M157" s="111">
        <f t="shared" si="12"/>
        <v>0</v>
      </c>
      <c r="N157" s="111">
        <f t="shared" si="12"/>
        <v>0</v>
      </c>
      <c r="O157" s="111">
        <f t="shared" si="12"/>
        <v>0</v>
      </c>
      <c r="P157" s="111">
        <f t="shared" si="12"/>
        <v>0</v>
      </c>
      <c r="Q157" s="111">
        <f t="shared" si="12"/>
        <v>0</v>
      </c>
      <c r="R157" s="111">
        <f t="shared" si="12"/>
        <v>0</v>
      </c>
      <c r="S157" s="111">
        <f t="shared" si="12"/>
        <v>0</v>
      </c>
      <c r="T157" s="111">
        <f t="shared" si="12"/>
        <v>0</v>
      </c>
      <c r="U157" s="111">
        <f t="shared" si="12"/>
        <v>0</v>
      </c>
      <c r="V157" s="111">
        <f t="shared" si="12"/>
        <v>0</v>
      </c>
      <c r="W157" s="111">
        <f t="shared" si="12"/>
        <v>0</v>
      </c>
      <c r="X157" s="111">
        <f t="shared" si="12"/>
        <v>0</v>
      </c>
      <c r="Y157" s="111">
        <f t="shared" si="12"/>
        <v>0</v>
      </c>
      <c r="Z157" s="111">
        <f t="shared" si="12"/>
        <v>0</v>
      </c>
      <c r="AA157" s="111">
        <f t="shared" si="12"/>
        <v>0</v>
      </c>
      <c r="AB157" s="111">
        <f t="shared" si="12"/>
        <v>0</v>
      </c>
      <c r="AC157" s="111">
        <f t="shared" si="12"/>
        <v>0</v>
      </c>
      <c r="AD157" s="111">
        <f t="shared" si="12"/>
        <v>0</v>
      </c>
      <c r="AE157" s="111">
        <f t="shared" si="12"/>
        <v>0</v>
      </c>
      <c r="AF157" s="111">
        <f t="shared" si="12"/>
        <v>0</v>
      </c>
      <c r="AG157" s="111">
        <f t="shared" si="12"/>
        <v>0</v>
      </c>
      <c r="AH157" s="111">
        <f t="shared" si="12"/>
        <v>0</v>
      </c>
    </row>
    <row r="158" spans="1:34" ht="13.35" customHeight="1">
      <c r="A158" s="33"/>
      <c r="B158" s="102" t="s">
        <v>48</v>
      </c>
      <c r="C158" s="99" t="s">
        <v>23</v>
      </c>
      <c r="D158" s="103"/>
      <c r="E158" s="110" t="s">
        <v>49</v>
      </c>
      <c r="F158" s="111">
        <f>F64</f>
        <v>16</v>
      </c>
      <c r="G158" s="111"/>
      <c r="H158" s="111">
        <f>H64</f>
        <v>70228874.050195709</v>
      </c>
      <c r="I158" s="110"/>
      <c r="J158" s="111">
        <f t="shared" ref="J158:AH158" si="13">J64</f>
        <v>0</v>
      </c>
      <c r="K158" s="111">
        <f t="shared" si="13"/>
        <v>0</v>
      </c>
      <c r="L158" s="111">
        <f t="shared" si="13"/>
        <v>0</v>
      </c>
      <c r="M158" s="111">
        <f t="shared" si="13"/>
        <v>0</v>
      </c>
      <c r="N158" s="111">
        <f t="shared" si="13"/>
        <v>0</v>
      </c>
      <c r="O158" s="111">
        <f t="shared" si="13"/>
        <v>0</v>
      </c>
      <c r="P158" s="111">
        <f t="shared" si="13"/>
        <v>0</v>
      </c>
      <c r="Q158" s="111">
        <f t="shared" si="13"/>
        <v>0</v>
      </c>
      <c r="R158" s="111">
        <f t="shared" si="13"/>
        <v>0</v>
      </c>
      <c r="S158" s="111">
        <f t="shared" si="13"/>
        <v>0</v>
      </c>
      <c r="T158" s="111">
        <f t="shared" si="13"/>
        <v>0</v>
      </c>
      <c r="U158" s="111">
        <f t="shared" si="13"/>
        <v>0</v>
      </c>
      <c r="V158" s="111">
        <f t="shared" si="13"/>
        <v>0</v>
      </c>
      <c r="W158" s="111">
        <f t="shared" si="13"/>
        <v>0</v>
      </c>
      <c r="X158" s="111">
        <f t="shared" si="13"/>
        <v>0</v>
      </c>
      <c r="Y158" s="111">
        <f t="shared" si="13"/>
        <v>0</v>
      </c>
      <c r="Z158" s="111">
        <f t="shared" si="13"/>
        <v>0</v>
      </c>
      <c r="AA158" s="111">
        <f t="shared" si="13"/>
        <v>0</v>
      </c>
      <c r="AB158" s="111">
        <f t="shared" si="13"/>
        <v>0</v>
      </c>
      <c r="AC158" s="111">
        <f t="shared" si="13"/>
        <v>0</v>
      </c>
      <c r="AD158" s="111">
        <f t="shared" si="13"/>
        <v>0</v>
      </c>
      <c r="AE158" s="111">
        <f t="shared" si="13"/>
        <v>0</v>
      </c>
      <c r="AF158" s="111">
        <f t="shared" si="13"/>
        <v>0</v>
      </c>
      <c r="AG158" s="111">
        <f t="shared" si="13"/>
        <v>0</v>
      </c>
      <c r="AH158" s="111">
        <f t="shared" si="13"/>
        <v>0</v>
      </c>
    </row>
    <row r="159" spans="1:34" ht="13.35" customHeight="1">
      <c r="A159" s="33"/>
      <c r="B159" s="102" t="s">
        <v>50</v>
      </c>
      <c r="C159" s="99" t="s">
        <v>24</v>
      </c>
      <c r="D159" s="103"/>
      <c r="E159" s="110" t="s">
        <v>39</v>
      </c>
      <c r="F159" s="111">
        <f>F78</f>
        <v>1</v>
      </c>
      <c r="G159" s="111"/>
      <c r="H159" s="111">
        <f>H78</f>
        <v>16117890.858853325</v>
      </c>
      <c r="I159" s="110"/>
      <c r="J159" s="111">
        <f t="shared" ref="J159:AH159" si="14">J78</f>
        <v>0</v>
      </c>
      <c r="K159" s="111">
        <f t="shared" si="14"/>
        <v>0</v>
      </c>
      <c r="L159" s="111">
        <f t="shared" si="14"/>
        <v>0</v>
      </c>
      <c r="M159" s="111">
        <f t="shared" si="14"/>
        <v>0</v>
      </c>
      <c r="N159" s="111">
        <f t="shared" si="14"/>
        <v>0</v>
      </c>
      <c r="O159" s="111">
        <f t="shared" si="14"/>
        <v>0</v>
      </c>
      <c r="P159" s="111">
        <f t="shared" si="14"/>
        <v>0</v>
      </c>
      <c r="Q159" s="111">
        <f t="shared" si="14"/>
        <v>0</v>
      </c>
      <c r="R159" s="111">
        <f t="shared" si="14"/>
        <v>0</v>
      </c>
      <c r="S159" s="111">
        <f t="shared" si="14"/>
        <v>0</v>
      </c>
      <c r="T159" s="111">
        <f t="shared" si="14"/>
        <v>0</v>
      </c>
      <c r="U159" s="111">
        <f t="shared" si="14"/>
        <v>0</v>
      </c>
      <c r="V159" s="111">
        <f t="shared" si="14"/>
        <v>0</v>
      </c>
      <c r="W159" s="111">
        <f t="shared" si="14"/>
        <v>0</v>
      </c>
      <c r="X159" s="111">
        <f t="shared" si="14"/>
        <v>0</v>
      </c>
      <c r="Y159" s="111">
        <f t="shared" si="14"/>
        <v>0</v>
      </c>
      <c r="Z159" s="111">
        <f t="shared" si="14"/>
        <v>0</v>
      </c>
      <c r="AA159" s="111">
        <f t="shared" si="14"/>
        <v>0</v>
      </c>
      <c r="AB159" s="111">
        <f t="shared" si="14"/>
        <v>0</v>
      </c>
      <c r="AC159" s="111">
        <f t="shared" si="14"/>
        <v>0</v>
      </c>
      <c r="AD159" s="111">
        <f t="shared" si="14"/>
        <v>0</v>
      </c>
      <c r="AE159" s="111">
        <f t="shared" si="14"/>
        <v>0</v>
      </c>
      <c r="AF159" s="111">
        <f t="shared" si="14"/>
        <v>0</v>
      </c>
      <c r="AG159" s="111">
        <f t="shared" si="14"/>
        <v>0</v>
      </c>
      <c r="AH159" s="111">
        <f t="shared" si="14"/>
        <v>0</v>
      </c>
    </row>
    <row r="160" spans="1:34" ht="13.35" customHeight="1">
      <c r="A160" s="33"/>
      <c r="B160" s="102" t="s">
        <v>51</v>
      </c>
      <c r="C160" s="99" t="s">
        <v>25</v>
      </c>
      <c r="D160" s="103"/>
      <c r="E160" s="110" t="s">
        <v>39</v>
      </c>
      <c r="F160" s="111">
        <f>F92</f>
        <v>2</v>
      </c>
      <c r="G160" s="111"/>
      <c r="H160" s="111">
        <f>H92</f>
        <v>322357.81717706652</v>
      </c>
      <c r="I160" s="110"/>
      <c r="J160" s="111">
        <f t="shared" ref="J160:AH160" si="15">J92</f>
        <v>0</v>
      </c>
      <c r="K160" s="111">
        <f t="shared" si="15"/>
        <v>0</v>
      </c>
      <c r="L160" s="111">
        <f t="shared" si="15"/>
        <v>0</v>
      </c>
      <c r="M160" s="111">
        <f t="shared" si="15"/>
        <v>0</v>
      </c>
      <c r="N160" s="111">
        <f t="shared" si="15"/>
        <v>0</v>
      </c>
      <c r="O160" s="111">
        <f t="shared" si="15"/>
        <v>0</v>
      </c>
      <c r="P160" s="111">
        <f t="shared" si="15"/>
        <v>0</v>
      </c>
      <c r="Q160" s="111">
        <f t="shared" si="15"/>
        <v>0</v>
      </c>
      <c r="R160" s="111">
        <f t="shared" si="15"/>
        <v>0</v>
      </c>
      <c r="S160" s="111">
        <f t="shared" si="15"/>
        <v>0</v>
      </c>
      <c r="T160" s="111">
        <f t="shared" si="15"/>
        <v>0</v>
      </c>
      <c r="U160" s="111">
        <f t="shared" si="15"/>
        <v>0</v>
      </c>
      <c r="V160" s="111">
        <f t="shared" si="15"/>
        <v>0</v>
      </c>
      <c r="W160" s="111">
        <f t="shared" si="15"/>
        <v>0</v>
      </c>
      <c r="X160" s="111">
        <f t="shared" si="15"/>
        <v>0</v>
      </c>
      <c r="Y160" s="111">
        <f t="shared" si="15"/>
        <v>0</v>
      </c>
      <c r="Z160" s="111">
        <f t="shared" si="15"/>
        <v>0</v>
      </c>
      <c r="AA160" s="111">
        <f t="shared" si="15"/>
        <v>0</v>
      </c>
      <c r="AB160" s="111">
        <f t="shared" si="15"/>
        <v>0</v>
      </c>
      <c r="AC160" s="111">
        <f t="shared" si="15"/>
        <v>0</v>
      </c>
      <c r="AD160" s="111">
        <f t="shared" si="15"/>
        <v>0</v>
      </c>
      <c r="AE160" s="111">
        <f t="shared" si="15"/>
        <v>0</v>
      </c>
      <c r="AF160" s="111">
        <f t="shared" si="15"/>
        <v>0</v>
      </c>
      <c r="AG160" s="111">
        <f t="shared" si="15"/>
        <v>0</v>
      </c>
      <c r="AH160" s="111">
        <f t="shared" si="15"/>
        <v>0</v>
      </c>
    </row>
    <row r="161" spans="1:34" ht="13.35" customHeight="1">
      <c r="A161" s="33"/>
      <c r="B161" s="102" t="s">
        <v>52</v>
      </c>
      <c r="C161" s="99" t="s">
        <v>160</v>
      </c>
      <c r="D161" s="103"/>
      <c r="E161" s="110" t="s">
        <v>39</v>
      </c>
      <c r="F161" s="111">
        <f>F106</f>
        <v>3</v>
      </c>
      <c r="G161" s="111"/>
      <c r="H161" s="111">
        <f>H106</f>
        <v>483536.72576559975</v>
      </c>
      <c r="I161" s="110"/>
      <c r="J161" s="111">
        <f t="shared" ref="J161:AH161" si="16">J106</f>
        <v>0</v>
      </c>
      <c r="K161" s="111">
        <f t="shared" si="16"/>
        <v>0</v>
      </c>
      <c r="L161" s="111">
        <f t="shared" si="16"/>
        <v>0</v>
      </c>
      <c r="M161" s="111">
        <f t="shared" si="16"/>
        <v>0</v>
      </c>
      <c r="N161" s="111">
        <f t="shared" si="16"/>
        <v>0</v>
      </c>
      <c r="O161" s="111">
        <f t="shared" si="16"/>
        <v>0</v>
      </c>
      <c r="P161" s="111">
        <f t="shared" si="16"/>
        <v>0</v>
      </c>
      <c r="Q161" s="111">
        <f t="shared" si="16"/>
        <v>0</v>
      </c>
      <c r="R161" s="111">
        <f t="shared" si="16"/>
        <v>0</v>
      </c>
      <c r="S161" s="111">
        <f t="shared" si="16"/>
        <v>0</v>
      </c>
      <c r="T161" s="111">
        <f t="shared" si="16"/>
        <v>0</v>
      </c>
      <c r="U161" s="111">
        <f t="shared" si="16"/>
        <v>0</v>
      </c>
      <c r="V161" s="111">
        <f t="shared" si="16"/>
        <v>0</v>
      </c>
      <c r="W161" s="111">
        <f t="shared" si="16"/>
        <v>0</v>
      </c>
      <c r="X161" s="111">
        <f t="shared" si="16"/>
        <v>0</v>
      </c>
      <c r="Y161" s="111">
        <f t="shared" si="16"/>
        <v>0</v>
      </c>
      <c r="Z161" s="111">
        <f t="shared" si="16"/>
        <v>0</v>
      </c>
      <c r="AA161" s="111">
        <f t="shared" si="16"/>
        <v>0</v>
      </c>
      <c r="AB161" s="111">
        <f t="shared" si="16"/>
        <v>0</v>
      </c>
      <c r="AC161" s="111">
        <f t="shared" si="16"/>
        <v>0</v>
      </c>
      <c r="AD161" s="111">
        <f t="shared" si="16"/>
        <v>0</v>
      </c>
      <c r="AE161" s="111">
        <f t="shared" si="16"/>
        <v>0</v>
      </c>
      <c r="AF161" s="111">
        <f t="shared" si="16"/>
        <v>0</v>
      </c>
      <c r="AG161" s="111">
        <f t="shared" si="16"/>
        <v>0</v>
      </c>
      <c r="AH161" s="111">
        <f t="shared" si="16"/>
        <v>0</v>
      </c>
    </row>
    <row r="162" spans="1:34" ht="13.35" customHeight="1">
      <c r="A162" s="33"/>
      <c r="B162" s="102" t="s">
        <v>53</v>
      </c>
      <c r="C162" s="99" t="s">
        <v>27</v>
      </c>
      <c r="D162" s="103"/>
      <c r="E162" s="110" t="s">
        <v>39</v>
      </c>
      <c r="F162" s="111">
        <f>F120</f>
        <v>1</v>
      </c>
      <c r="G162" s="111"/>
      <c r="H162" s="111">
        <f>H120</f>
        <v>2546626.7556988257</v>
      </c>
      <c r="I162" s="110"/>
      <c r="J162" s="111">
        <f t="shared" ref="J162:AH162" si="17">J120</f>
        <v>0</v>
      </c>
      <c r="K162" s="111">
        <f t="shared" si="17"/>
        <v>0</v>
      </c>
      <c r="L162" s="111">
        <f t="shared" si="17"/>
        <v>0</v>
      </c>
      <c r="M162" s="111">
        <f t="shared" si="17"/>
        <v>0</v>
      </c>
      <c r="N162" s="111">
        <f t="shared" si="17"/>
        <v>0</v>
      </c>
      <c r="O162" s="111">
        <f t="shared" si="17"/>
        <v>0</v>
      </c>
      <c r="P162" s="111">
        <f t="shared" si="17"/>
        <v>0</v>
      </c>
      <c r="Q162" s="111">
        <f t="shared" si="17"/>
        <v>0</v>
      </c>
      <c r="R162" s="111">
        <f t="shared" si="17"/>
        <v>0</v>
      </c>
      <c r="S162" s="111">
        <f t="shared" si="17"/>
        <v>0</v>
      </c>
      <c r="T162" s="111">
        <f t="shared" si="17"/>
        <v>0</v>
      </c>
      <c r="U162" s="111">
        <f t="shared" si="17"/>
        <v>0</v>
      </c>
      <c r="V162" s="111">
        <f t="shared" si="17"/>
        <v>0</v>
      </c>
      <c r="W162" s="111">
        <f t="shared" si="17"/>
        <v>0</v>
      </c>
      <c r="X162" s="111">
        <f t="shared" si="17"/>
        <v>0</v>
      </c>
      <c r="Y162" s="111">
        <f t="shared" si="17"/>
        <v>0</v>
      </c>
      <c r="Z162" s="111">
        <f t="shared" si="17"/>
        <v>0</v>
      </c>
      <c r="AA162" s="111">
        <f t="shared" si="17"/>
        <v>0</v>
      </c>
      <c r="AB162" s="111">
        <f t="shared" si="17"/>
        <v>0</v>
      </c>
      <c r="AC162" s="111">
        <f t="shared" si="17"/>
        <v>0</v>
      </c>
      <c r="AD162" s="111">
        <f t="shared" si="17"/>
        <v>0</v>
      </c>
      <c r="AE162" s="111">
        <f t="shared" si="17"/>
        <v>0</v>
      </c>
      <c r="AF162" s="111">
        <f t="shared" si="17"/>
        <v>0</v>
      </c>
      <c r="AG162" s="111">
        <f t="shared" si="17"/>
        <v>0</v>
      </c>
      <c r="AH162" s="111">
        <f t="shared" si="17"/>
        <v>0</v>
      </c>
    </row>
    <row r="163" spans="1:34" ht="13.35" customHeight="1">
      <c r="A163" s="33"/>
      <c r="B163" s="102" t="s">
        <v>54</v>
      </c>
      <c r="C163" s="99" t="s">
        <v>28</v>
      </c>
      <c r="D163" s="103"/>
      <c r="E163" s="110" t="s">
        <v>39</v>
      </c>
      <c r="F163" s="111">
        <f>F134</f>
        <v>1</v>
      </c>
      <c r="G163" s="111"/>
      <c r="H163" s="111">
        <f>H134</f>
        <v>4835367.2576559978</v>
      </c>
      <c r="I163" s="110"/>
      <c r="J163" s="111">
        <f t="shared" ref="J163:AH163" si="18">J134</f>
        <v>0</v>
      </c>
      <c r="K163" s="111">
        <f t="shared" si="18"/>
        <v>0</v>
      </c>
      <c r="L163" s="111">
        <f t="shared" si="18"/>
        <v>0</v>
      </c>
      <c r="M163" s="111">
        <f t="shared" si="18"/>
        <v>0</v>
      </c>
      <c r="N163" s="111">
        <f t="shared" si="18"/>
        <v>0</v>
      </c>
      <c r="O163" s="111">
        <f t="shared" si="18"/>
        <v>0</v>
      </c>
      <c r="P163" s="111">
        <f t="shared" si="18"/>
        <v>0</v>
      </c>
      <c r="Q163" s="111">
        <f t="shared" si="18"/>
        <v>0</v>
      </c>
      <c r="R163" s="111">
        <f t="shared" si="18"/>
        <v>0</v>
      </c>
      <c r="S163" s="111">
        <f t="shared" si="18"/>
        <v>0</v>
      </c>
      <c r="T163" s="111">
        <f t="shared" si="18"/>
        <v>0</v>
      </c>
      <c r="U163" s="111">
        <f t="shared" si="18"/>
        <v>0</v>
      </c>
      <c r="V163" s="111">
        <f t="shared" si="18"/>
        <v>0</v>
      </c>
      <c r="W163" s="111">
        <f t="shared" si="18"/>
        <v>0</v>
      </c>
      <c r="X163" s="111">
        <f t="shared" si="18"/>
        <v>0</v>
      </c>
      <c r="Y163" s="111">
        <f t="shared" si="18"/>
        <v>0</v>
      </c>
      <c r="Z163" s="111">
        <f t="shared" si="18"/>
        <v>0</v>
      </c>
      <c r="AA163" s="111">
        <f t="shared" si="18"/>
        <v>0</v>
      </c>
      <c r="AB163" s="111">
        <f t="shared" si="18"/>
        <v>0</v>
      </c>
      <c r="AC163" s="111">
        <f t="shared" si="18"/>
        <v>0</v>
      </c>
      <c r="AD163" s="111">
        <f t="shared" si="18"/>
        <v>0</v>
      </c>
      <c r="AE163" s="111">
        <f t="shared" si="18"/>
        <v>0</v>
      </c>
      <c r="AF163" s="111">
        <f t="shared" si="18"/>
        <v>0</v>
      </c>
      <c r="AG163" s="111">
        <f t="shared" si="18"/>
        <v>0</v>
      </c>
      <c r="AH163" s="111">
        <f t="shared" si="18"/>
        <v>0</v>
      </c>
    </row>
    <row r="164" spans="1:34" ht="13.35" customHeight="1">
      <c r="A164" s="33"/>
      <c r="B164" s="102" t="s">
        <v>55</v>
      </c>
      <c r="C164" s="99" t="s">
        <v>29</v>
      </c>
      <c r="D164" s="112"/>
      <c r="E164" s="110" t="s">
        <v>39</v>
      </c>
      <c r="F164" s="111">
        <f>F148</f>
        <v>6</v>
      </c>
      <c r="G164" s="111"/>
      <c r="H164" s="111">
        <f>H148</f>
        <v>154731.75224499195</v>
      </c>
      <c r="I164" s="110"/>
      <c r="J164" s="111">
        <f t="shared" ref="J164:AH164" si="19">J148</f>
        <v>0</v>
      </c>
      <c r="K164" s="111">
        <f t="shared" si="19"/>
        <v>0</v>
      </c>
      <c r="L164" s="111">
        <f t="shared" si="19"/>
        <v>0</v>
      </c>
      <c r="M164" s="111">
        <f t="shared" si="19"/>
        <v>0</v>
      </c>
      <c r="N164" s="111">
        <f t="shared" si="19"/>
        <v>0</v>
      </c>
      <c r="O164" s="111">
        <f t="shared" si="19"/>
        <v>0</v>
      </c>
      <c r="P164" s="111">
        <f t="shared" si="19"/>
        <v>0</v>
      </c>
      <c r="Q164" s="111">
        <f t="shared" si="19"/>
        <v>0</v>
      </c>
      <c r="R164" s="111">
        <f t="shared" si="19"/>
        <v>0</v>
      </c>
      <c r="S164" s="111">
        <f t="shared" si="19"/>
        <v>0</v>
      </c>
      <c r="T164" s="111">
        <f t="shared" si="19"/>
        <v>0</v>
      </c>
      <c r="U164" s="111">
        <f t="shared" si="19"/>
        <v>0</v>
      </c>
      <c r="V164" s="111">
        <f t="shared" si="19"/>
        <v>0</v>
      </c>
      <c r="W164" s="111">
        <f t="shared" si="19"/>
        <v>0</v>
      </c>
      <c r="X164" s="111">
        <f t="shared" si="19"/>
        <v>0</v>
      </c>
      <c r="Y164" s="111">
        <f t="shared" si="19"/>
        <v>0</v>
      </c>
      <c r="Z164" s="111">
        <f t="shared" si="19"/>
        <v>0</v>
      </c>
      <c r="AA164" s="111">
        <f t="shared" si="19"/>
        <v>0</v>
      </c>
      <c r="AB164" s="111">
        <f t="shared" si="19"/>
        <v>0</v>
      </c>
      <c r="AC164" s="111">
        <f t="shared" si="19"/>
        <v>0</v>
      </c>
      <c r="AD164" s="111">
        <f t="shared" si="19"/>
        <v>0</v>
      </c>
      <c r="AE164" s="111">
        <f t="shared" si="19"/>
        <v>0</v>
      </c>
      <c r="AF164" s="111">
        <f t="shared" si="19"/>
        <v>0</v>
      </c>
      <c r="AG164" s="111">
        <f t="shared" si="19"/>
        <v>0</v>
      </c>
      <c r="AH164" s="111">
        <f t="shared" si="19"/>
        <v>0</v>
      </c>
    </row>
    <row r="165" spans="1:34" ht="13.35" customHeight="1">
      <c r="A165" s="33"/>
      <c r="B165" s="112"/>
      <c r="C165" s="104" t="s">
        <v>56</v>
      </c>
      <c r="D165" s="112"/>
      <c r="E165" s="113"/>
      <c r="F165" s="109"/>
      <c r="G165" s="109"/>
      <c r="H165" s="105">
        <f>SUM(H153:H164)</f>
        <v>94689385.217591524</v>
      </c>
      <c r="I165" s="105">
        <f t="shared" ref="I165:AH165" si="20">SUM(I153:I164)</f>
        <v>0</v>
      </c>
      <c r="J165" s="105">
        <f t="shared" si="20"/>
        <v>0</v>
      </c>
      <c r="K165" s="105">
        <f t="shared" si="20"/>
        <v>0</v>
      </c>
      <c r="L165" s="105">
        <f t="shared" si="20"/>
        <v>0</v>
      </c>
      <c r="M165" s="105">
        <f t="shared" si="20"/>
        <v>0</v>
      </c>
      <c r="N165" s="105">
        <f t="shared" si="20"/>
        <v>0</v>
      </c>
      <c r="O165" s="105">
        <f t="shared" si="20"/>
        <v>0</v>
      </c>
      <c r="P165" s="105">
        <f t="shared" si="20"/>
        <v>0</v>
      </c>
      <c r="Q165" s="105">
        <f t="shared" si="20"/>
        <v>0</v>
      </c>
      <c r="R165" s="105">
        <f t="shared" si="20"/>
        <v>0</v>
      </c>
      <c r="S165" s="105">
        <f t="shared" si="20"/>
        <v>0</v>
      </c>
      <c r="T165" s="105">
        <f t="shared" si="20"/>
        <v>0</v>
      </c>
      <c r="U165" s="105">
        <f t="shared" si="20"/>
        <v>0</v>
      </c>
      <c r="V165" s="105">
        <f t="shared" si="20"/>
        <v>0</v>
      </c>
      <c r="W165" s="105">
        <f t="shared" si="20"/>
        <v>0</v>
      </c>
      <c r="X165" s="105">
        <f t="shared" si="20"/>
        <v>0</v>
      </c>
      <c r="Y165" s="105">
        <f t="shared" si="20"/>
        <v>0</v>
      </c>
      <c r="Z165" s="105">
        <f t="shared" si="20"/>
        <v>0</v>
      </c>
      <c r="AA165" s="105">
        <f t="shared" si="20"/>
        <v>0</v>
      </c>
      <c r="AB165" s="105">
        <f t="shared" si="20"/>
        <v>0</v>
      </c>
      <c r="AC165" s="105">
        <f t="shared" si="20"/>
        <v>0</v>
      </c>
      <c r="AD165" s="105">
        <f t="shared" si="20"/>
        <v>0</v>
      </c>
      <c r="AE165" s="105">
        <f t="shared" si="20"/>
        <v>0</v>
      </c>
      <c r="AF165" s="105">
        <f t="shared" si="20"/>
        <v>0</v>
      </c>
      <c r="AG165" s="105">
        <f t="shared" si="20"/>
        <v>0</v>
      </c>
      <c r="AH165" s="105">
        <f t="shared" si="20"/>
        <v>0</v>
      </c>
    </row>
    <row r="166" spans="1:34" ht="13.35" customHeight="1">
      <c r="A166" s="7"/>
      <c r="B166" s="7"/>
      <c r="C166" s="7"/>
      <c r="D166" s="7"/>
      <c r="E166" s="7"/>
      <c r="F166" s="5"/>
      <c r="G166" s="5"/>
      <c r="H166" s="5"/>
      <c r="I166" s="5"/>
      <c r="J166" s="5"/>
    </row>
    <row r="167" spans="1:34" ht="13.3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34" ht="13.3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34" ht="13.3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34" ht="13.3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34" ht="13.3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 spans="1:34" ht="13.3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 spans="1:34" ht="13.3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 spans="1:34" ht="13.3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 spans="1:34" ht="13.3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34" ht="13.3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="5" customFormat="1" ht="13.35" customHeight="1"/>
    <row r="178" s="5" customFormat="1" ht="13.35" customHeight="1"/>
    <row r="179" s="5" customFormat="1" ht="13.35" customHeight="1"/>
    <row r="180" s="5" customFormat="1" ht="13.35" customHeight="1"/>
    <row r="181" s="5" customFormat="1" ht="13.35" customHeight="1"/>
    <row r="182" s="5" customFormat="1" ht="13.35" customHeight="1"/>
    <row r="183" s="5" customFormat="1" ht="13.35" customHeight="1"/>
    <row r="184" s="5" customFormat="1" ht="13.35" customHeight="1"/>
    <row r="185" s="5" customFormat="1" ht="13.35" customHeight="1"/>
    <row r="186" s="5" customFormat="1" ht="13.35" customHeight="1"/>
    <row r="187" s="5" customFormat="1" ht="13.35" customHeight="1"/>
    <row r="188" s="5" customFormat="1" ht="13.35" customHeight="1"/>
    <row r="189" s="5" customFormat="1" ht="13.35" customHeight="1"/>
    <row r="190" s="5" customFormat="1" ht="13.35" customHeight="1"/>
    <row r="191" s="5" customFormat="1" ht="13.35" customHeight="1"/>
    <row r="192" s="5" customFormat="1" ht="13.35" customHeight="1"/>
    <row r="193" s="5" customFormat="1" ht="13.35" customHeight="1"/>
    <row r="194" s="5" customFormat="1" ht="13.35" customHeight="1"/>
    <row r="195" s="5" customFormat="1" ht="13.35" customHeight="1"/>
    <row r="196" s="5" customFormat="1" ht="13.35" customHeight="1"/>
    <row r="197" s="5" customFormat="1" ht="13.35" customHeight="1"/>
    <row r="198" s="5" customFormat="1" ht="13.35" customHeight="1"/>
    <row r="199" s="5" customFormat="1" ht="13.35" customHeight="1"/>
    <row r="200" s="5" customFormat="1" ht="13.35" customHeight="1"/>
    <row r="201" s="5" customFormat="1" ht="13.35" customHeight="1"/>
    <row r="202" s="5" customFormat="1" ht="13.35" customHeight="1"/>
    <row r="203" s="5" customFormat="1" ht="13.35" customHeight="1"/>
    <row r="204" s="5" customFormat="1" ht="13.35" customHeight="1"/>
    <row r="205" s="5" customFormat="1" ht="13.35" customHeight="1"/>
    <row r="206" s="5" customFormat="1" ht="13.35" customHeight="1"/>
    <row r="207" s="5" customFormat="1" ht="13.35" customHeight="1"/>
    <row r="208" s="5" customFormat="1" ht="13.35" customHeight="1"/>
    <row r="209" s="5" customFormat="1" ht="13.35" customHeight="1"/>
    <row r="210" s="5" customFormat="1" ht="13.35" customHeight="1"/>
    <row r="211" s="5" customFormat="1" ht="13.35" customHeight="1"/>
    <row r="212" s="5" customFormat="1" ht="13.35" customHeight="1"/>
    <row r="213" s="5" customFormat="1" ht="13.35" customHeight="1"/>
    <row r="214" s="5" customFormat="1" ht="13.35" customHeight="1"/>
    <row r="215" s="5" customFormat="1" ht="13.35" customHeight="1"/>
    <row r="216" s="5" customFormat="1" ht="13.35" customHeight="1"/>
    <row r="217" s="5" customFormat="1" ht="13.35" customHeight="1"/>
    <row r="218" s="5" customFormat="1" ht="13.35" customHeight="1"/>
    <row r="219" s="5" customFormat="1" ht="13.35" customHeight="1"/>
    <row r="220" s="5" customFormat="1" ht="13.35" customHeight="1"/>
    <row r="221" s="5" customFormat="1" ht="13.35" customHeight="1"/>
    <row r="222" s="5" customFormat="1" ht="13.35" customHeight="1"/>
    <row r="223" s="5" customFormat="1" ht="13.35" customHeight="1"/>
    <row r="224" s="5" customFormat="1" ht="13.35" customHeight="1"/>
    <row r="225" s="5" customFormat="1" ht="13.35" customHeight="1"/>
    <row r="226" s="5" customFormat="1" ht="13.35" customHeight="1"/>
    <row r="227" s="5" customFormat="1" ht="13.35" customHeight="1"/>
    <row r="228" s="5" customFormat="1" ht="13.35" customHeight="1"/>
    <row r="229" s="5" customFormat="1" ht="13.35" customHeight="1"/>
    <row r="230" s="5" customFormat="1" ht="13.35" customHeight="1"/>
    <row r="231" s="5" customFormat="1" ht="13.35" customHeight="1"/>
    <row r="232" s="5" customFormat="1" ht="13.35" customHeight="1"/>
    <row r="233" s="5" customFormat="1" ht="13.35" customHeight="1"/>
    <row r="234" s="5" customFormat="1" ht="13.35" customHeight="1"/>
    <row r="235" s="5" customFormat="1" ht="13.35" customHeight="1"/>
    <row r="236" s="5" customFormat="1" ht="13.35" customHeight="1"/>
    <row r="237" s="5" customFormat="1" ht="13.35" customHeight="1"/>
    <row r="238" s="5" customFormat="1" ht="13.35" customHeight="1"/>
    <row r="239" s="5" customFormat="1" ht="13.35" customHeight="1"/>
    <row r="240" s="5" customFormat="1" ht="13.35" customHeight="1"/>
    <row r="241" s="5" customFormat="1" ht="13.35" customHeight="1"/>
    <row r="242" s="5" customFormat="1" ht="13.35" customHeight="1"/>
    <row r="243" s="5" customFormat="1" ht="13.35" customHeight="1"/>
    <row r="244" s="5" customFormat="1" ht="13.35" customHeight="1"/>
    <row r="245" s="5" customFormat="1" ht="13.35" customHeight="1"/>
    <row r="246" s="5" customFormat="1" ht="13.35" customHeight="1"/>
    <row r="247" s="5" customFormat="1" ht="13.35" customHeight="1"/>
    <row r="248" s="5" customFormat="1" ht="13.35" customHeight="1"/>
    <row r="249" s="5" customFormat="1" ht="13.35" customHeight="1"/>
    <row r="250" s="5" customFormat="1" ht="13.35" customHeight="1"/>
    <row r="251" s="5" customFormat="1" ht="13.35" customHeight="1"/>
    <row r="252" s="5" customFormat="1" ht="13.35" customHeight="1"/>
    <row r="253" s="5" customFormat="1" ht="13.35" customHeight="1"/>
    <row r="254" s="5" customFormat="1" ht="13.35" customHeight="1"/>
    <row r="255" s="5" customFormat="1" ht="13.35" customHeight="1"/>
    <row r="256" s="5" customFormat="1" ht="13.35" customHeight="1"/>
    <row r="257" s="5" customFormat="1" ht="13.35" customHeight="1"/>
    <row r="258" s="5" customFormat="1" ht="13.35" customHeight="1"/>
    <row r="259" s="5" customFormat="1" ht="13.35" customHeight="1"/>
    <row r="260" s="5" customFormat="1" ht="13.35" customHeight="1"/>
    <row r="261" s="5" customFormat="1" ht="13.35" customHeight="1"/>
    <row r="262" s="5" customFormat="1" ht="13.35" customHeight="1"/>
    <row r="263" s="5" customFormat="1" ht="13.35" customHeight="1"/>
    <row r="264" s="5" customFormat="1" ht="13.35" customHeight="1"/>
    <row r="265" s="5" customFormat="1" ht="13.35" customHeight="1"/>
    <row r="266" s="5" customFormat="1" ht="13.35" customHeight="1"/>
    <row r="267" s="5" customFormat="1" ht="13.35" customHeight="1"/>
  </sheetData>
  <mergeCells count="2">
    <mergeCell ref="B8:H8"/>
    <mergeCell ref="J8:AH8"/>
  </mergeCells>
  <dataValidations count="1">
    <dataValidation showInputMessage="1" showErrorMessage="1" sqref="D268:D1048576 D141:D166 D108:D138 D1:D6 D99:D106 D84:D96 D70:D82 D9:D54 D56:D68" xr:uid="{00000000-0002-0000-0100-000000000000}"/>
  </dataValidation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9">
    <tabColor theme="9" tint="-0.499984740745262"/>
  </sheetPr>
  <dimension ref="B1:AD38"/>
  <sheetViews>
    <sheetView showGridLines="0" zoomScale="90" zoomScaleNormal="90" workbookViewId="0">
      <pane ySplit="4" topLeftCell="A5" activePane="bottomLeft" state="frozen"/>
      <selection activeCell="F19" sqref="F19"/>
      <selection pane="bottomLeft" activeCell="F36" sqref="F36"/>
    </sheetView>
  </sheetViews>
  <sheetFormatPr defaultColWidth="9.109375" defaultRowHeight="13.2"/>
  <cols>
    <col min="1" max="1" width="9.109375" style="5"/>
    <col min="2" max="2" width="7.5546875" style="5" customWidth="1"/>
    <col min="3" max="3" width="53.44140625" style="5" customWidth="1"/>
    <col min="4" max="4" width="9.5546875" style="5" customWidth="1"/>
    <col min="5" max="5" width="15.33203125" style="5" customWidth="1"/>
    <col min="6" max="30" width="16" style="5" customWidth="1"/>
    <col min="31" max="16384" width="9.109375" style="5"/>
  </cols>
  <sheetData>
    <row r="1" spans="2:30" s="1" customFormat="1" ht="21.75" customHeight="1">
      <c r="B1" s="3"/>
    </row>
    <row r="2" spans="2:30" s="1" customFormat="1" ht="18" customHeight="1">
      <c r="C2" s="2" t="s">
        <v>87</v>
      </c>
    </row>
    <row r="4" spans="2:30" s="2" customFormat="1" ht="12">
      <c r="B4" s="2" t="str">
        <f>'Regulatory Asset Base'!B4</f>
        <v>S/n</v>
      </c>
      <c r="C4" s="2" t="str">
        <f>'Regulatory Asset Base'!C4</f>
        <v>Item</v>
      </c>
      <c r="E4" s="2" t="str">
        <f>'Regulatory Asset Base'!E4</f>
        <v>Unit</v>
      </c>
      <c r="F4" s="150">
        <f>'Regulatory Asset Base'!J4</f>
        <v>2025</v>
      </c>
      <c r="G4" s="150">
        <f>'Regulatory Asset Base'!K4</f>
        <v>2026</v>
      </c>
      <c r="H4" s="150">
        <f>'Regulatory Asset Base'!L4</f>
        <v>2027</v>
      </c>
      <c r="I4" s="150">
        <f>'Regulatory Asset Base'!M4</f>
        <v>2028</v>
      </c>
      <c r="J4" s="150">
        <f>'Regulatory Asset Base'!N4</f>
        <v>2029</v>
      </c>
      <c r="K4" s="150">
        <f>'Regulatory Asset Base'!O4</f>
        <v>2030</v>
      </c>
      <c r="L4" s="150">
        <f>'Regulatory Asset Base'!P4</f>
        <v>2031</v>
      </c>
      <c r="M4" s="150">
        <f>'Regulatory Asset Base'!Q4</f>
        <v>2032</v>
      </c>
      <c r="N4" s="150">
        <f>'Regulatory Asset Base'!R4</f>
        <v>2033</v>
      </c>
      <c r="O4" s="150">
        <f>'Regulatory Asset Base'!S4</f>
        <v>2034</v>
      </c>
      <c r="P4" s="150">
        <f>'Regulatory Asset Base'!T4</f>
        <v>2035</v>
      </c>
      <c r="Q4" s="150">
        <f>'Regulatory Asset Base'!U4</f>
        <v>2036</v>
      </c>
      <c r="R4" s="150">
        <f>'Regulatory Asset Base'!V4</f>
        <v>2037</v>
      </c>
      <c r="S4" s="150">
        <f>'Regulatory Asset Base'!W4</f>
        <v>2038</v>
      </c>
      <c r="T4" s="150">
        <f>'Regulatory Asset Base'!X4</f>
        <v>2039</v>
      </c>
      <c r="U4" s="150">
        <f>'Regulatory Asset Base'!Y4</f>
        <v>2040</v>
      </c>
      <c r="V4" s="150">
        <f>'Regulatory Asset Base'!Z4</f>
        <v>2041</v>
      </c>
      <c r="W4" s="150">
        <f>'Regulatory Asset Base'!AA4</f>
        <v>2042</v>
      </c>
      <c r="X4" s="150">
        <f>'Regulatory Asset Base'!AB4</f>
        <v>2043</v>
      </c>
      <c r="Y4" s="150">
        <f>'Regulatory Asset Base'!AC4</f>
        <v>2044</v>
      </c>
      <c r="Z4" s="150">
        <f>'Regulatory Asset Base'!AD4</f>
        <v>2045</v>
      </c>
      <c r="AA4" s="150">
        <f>'Regulatory Asset Base'!AE4</f>
        <v>2046</v>
      </c>
      <c r="AB4" s="150">
        <f>'Regulatory Asset Base'!AF4</f>
        <v>2047</v>
      </c>
      <c r="AC4" s="150">
        <f>'Regulatory Asset Base'!AG4</f>
        <v>2048</v>
      </c>
      <c r="AD4" s="150">
        <f>'Regulatory Asset Base'!AH4</f>
        <v>2049</v>
      </c>
    </row>
    <row r="7" spans="2:30" s="44" customFormat="1" ht="14.1" customHeight="1">
      <c r="B7" s="45">
        <v>1</v>
      </c>
      <c r="C7" s="46" t="s">
        <v>58</v>
      </c>
    </row>
    <row r="8" spans="2:30" ht="14.4">
      <c r="F8" s="35"/>
      <c r="G8" s="35"/>
      <c r="H8" s="35"/>
      <c r="I8" s="35"/>
      <c r="J8" s="35"/>
    </row>
    <row r="9" spans="2:30" ht="13.8">
      <c r="C9" s="5" t="s">
        <v>59</v>
      </c>
      <c r="D9" s="34"/>
      <c r="E9" s="6" t="s">
        <v>60</v>
      </c>
      <c r="F9" s="203">
        <f>Assumptions!F$35*Assumptions!F62</f>
        <v>174073.22127561591</v>
      </c>
      <c r="G9" s="203">
        <f>F9*(1+Assumptions!G$60)</f>
        <v>177554.68570112824</v>
      </c>
      <c r="H9" s="203">
        <f>G9*(1+Assumptions!H$60)</f>
        <v>181105.77941515081</v>
      </c>
      <c r="I9" s="203">
        <f>H9*(1+Assumptions!I$60)</f>
        <v>184727.89500345383</v>
      </c>
      <c r="J9" s="203">
        <f>I9*(1+Assumptions!J$60)</f>
        <v>188422.45290352291</v>
      </c>
      <c r="K9" s="203">
        <f>J9*(1+Assumptions!K$60)</f>
        <v>192190.90196159336</v>
      </c>
      <c r="L9" s="203">
        <f>K9*(1+Assumptions!L$60)</f>
        <v>196034.72000082524</v>
      </c>
      <c r="M9" s="203">
        <f>L9*(1+Assumptions!M$60)</f>
        <v>199955.41440084175</v>
      </c>
      <c r="N9" s="203">
        <f>M9*(1+Assumptions!N$60)</f>
        <v>203954.52268885859</v>
      </c>
      <c r="O9" s="203">
        <f>N9*(1+Assumptions!O$60)</f>
        <v>208033.61314263576</v>
      </c>
      <c r="P9" s="203">
        <f>O9*(1+Assumptions!P$60)</f>
        <v>212194.28540548848</v>
      </c>
      <c r="Q9" s="203">
        <f>P9*(1+Assumptions!Q$60)</f>
        <v>216438.17111359825</v>
      </c>
      <c r="R9" s="203">
        <f>Q9*(1+Assumptions!R$60)</f>
        <v>220766.93453587021</v>
      </c>
      <c r="S9" s="203">
        <f>R9*(1+Assumptions!S$60)</f>
        <v>225182.27322658763</v>
      </c>
      <c r="T9" s="203">
        <f>S9*(1+Assumptions!T$60)</f>
        <v>229685.91869111938</v>
      </c>
      <c r="U9" s="203">
        <f>T9*(1+Assumptions!U$60)</f>
        <v>234279.63706494178</v>
      </c>
      <c r="V9" s="203">
        <f>U9*(1+Assumptions!V$60)</f>
        <v>238965.22980624062</v>
      </c>
      <c r="W9" s="203">
        <f>V9*(1+Assumptions!W$60)</f>
        <v>243744.53440236545</v>
      </c>
      <c r="X9" s="203">
        <f>W9*(1+Assumptions!X$60)</f>
        <v>248619.42509041275</v>
      </c>
      <c r="Y9" s="203">
        <f>X9*(1+Assumptions!Y$60)</f>
        <v>253591.81359222101</v>
      </c>
      <c r="Z9" s="203">
        <f>Y9*(1+Assumptions!Z$60)</f>
        <v>258663.64986406543</v>
      </c>
      <c r="AA9" s="203">
        <f>Z9*(1+Assumptions!AA$60)</f>
        <v>263836.92286134674</v>
      </c>
      <c r="AB9" s="203">
        <f>AA9*(1+Assumptions!AB$60)</f>
        <v>269113.66131857369</v>
      </c>
      <c r="AC9" s="203">
        <f>AB9*(1+Assumptions!AC$60)</f>
        <v>274495.93454494519</v>
      </c>
      <c r="AD9" s="203">
        <f>AC9*(1+Assumptions!AD$60)</f>
        <v>279985.85323584412</v>
      </c>
    </row>
    <row r="10" spans="2:30" ht="13.8">
      <c r="C10" s="5" t="s">
        <v>61</v>
      </c>
      <c r="D10" s="34"/>
      <c r="E10" s="6" t="s">
        <v>60</v>
      </c>
      <c r="F10" s="203">
        <f>Assumptions!F$35*Assumptions!F63</f>
        <v>5035229.1043057786</v>
      </c>
      <c r="G10" s="203">
        <f>F10*(1+Assumptions!G$60)</f>
        <v>5135933.6863918947</v>
      </c>
      <c r="H10" s="203">
        <f>G10*(1+Assumptions!H$60)</f>
        <v>5238652.360119733</v>
      </c>
      <c r="I10" s="203">
        <f>H10*(1+Assumptions!I$60)</f>
        <v>5343425.4073221274</v>
      </c>
      <c r="J10" s="203">
        <f>I10*(1+Assumptions!J$60)</f>
        <v>5450293.9154685698</v>
      </c>
      <c r="K10" s="203">
        <f>J10*(1+Assumptions!K$60)</f>
        <v>5559299.7937779417</v>
      </c>
      <c r="L10" s="203">
        <f>K10*(1+Assumptions!L$60)</f>
        <v>5670485.7896535005</v>
      </c>
      <c r="M10" s="203">
        <f>L10*(1+Assumptions!M$60)</f>
        <v>5783895.5054465709</v>
      </c>
      <c r="N10" s="203">
        <f>M10*(1+Assumptions!N$60)</f>
        <v>5899573.4155555023</v>
      </c>
      <c r="O10" s="203">
        <f>N10*(1+Assumptions!O$60)</f>
        <v>6017564.8838666128</v>
      </c>
      <c r="P10" s="203">
        <f>O10*(1+Assumptions!P$60)</f>
        <v>6137916.1815439453</v>
      </c>
      <c r="Q10" s="203">
        <f>P10*(1+Assumptions!Q$60)</f>
        <v>6260674.505174824</v>
      </c>
      <c r="R10" s="203">
        <f>Q10*(1+Assumptions!R$60)</f>
        <v>6385887.9952783203</v>
      </c>
      <c r="S10" s="203">
        <f>R10*(1+Assumptions!S$60)</f>
        <v>6513605.7551838867</v>
      </c>
      <c r="T10" s="203">
        <f>S10*(1+Assumptions!T$60)</f>
        <v>6643877.8702875646</v>
      </c>
      <c r="U10" s="203">
        <f>T10*(1+Assumptions!U$60)</f>
        <v>6776755.4276933158</v>
      </c>
      <c r="V10" s="203">
        <f>U10*(1+Assumptions!V$60)</f>
        <v>6912290.5362471826</v>
      </c>
      <c r="W10" s="203">
        <f>V10*(1+Assumptions!W$60)</f>
        <v>7050536.3469721265</v>
      </c>
      <c r="X10" s="203">
        <f>W10*(1+Assumptions!X$60)</f>
        <v>7191547.0739115691</v>
      </c>
      <c r="Y10" s="203">
        <f>X10*(1+Assumptions!Y$60)</f>
        <v>7335378.015389801</v>
      </c>
      <c r="Z10" s="203">
        <f>Y10*(1+Assumptions!Z$60)</f>
        <v>7482085.5756975971</v>
      </c>
      <c r="AA10" s="203">
        <f>Z10*(1+Assumptions!AA$60)</f>
        <v>7631727.2872115495</v>
      </c>
      <c r="AB10" s="203">
        <f>AA10*(1+Assumptions!AB$60)</f>
        <v>7784361.8329557804</v>
      </c>
      <c r="AC10" s="203">
        <f>AB10*(1+Assumptions!AC$60)</f>
        <v>7940049.0696148966</v>
      </c>
      <c r="AD10" s="203">
        <f>AC10*(1+Assumptions!AD$60)</f>
        <v>8098850.0510071944</v>
      </c>
    </row>
    <row r="11" spans="2:30" ht="13.8">
      <c r="C11" s="5" t="s">
        <v>62</v>
      </c>
      <c r="D11" s="34"/>
      <c r="E11" s="6" t="s">
        <v>60</v>
      </c>
      <c r="F11" s="203">
        <f>Assumptions!F$35*Assumptions!F64</f>
        <v>0</v>
      </c>
      <c r="G11" s="203">
        <f>F11*(1+Assumptions!G$60)</f>
        <v>0</v>
      </c>
      <c r="H11" s="203">
        <f>G11*(1+Assumptions!H$60)</f>
        <v>0</v>
      </c>
      <c r="I11" s="203">
        <f>H11*(1+Assumptions!I$60)</f>
        <v>0</v>
      </c>
      <c r="J11" s="203">
        <f>I11*(1+Assumptions!J$60)</f>
        <v>0</v>
      </c>
      <c r="K11" s="203">
        <f>J11*(1+Assumptions!K$60)</f>
        <v>0</v>
      </c>
      <c r="L11" s="203">
        <f>K11*(1+Assumptions!L$60)</f>
        <v>0</v>
      </c>
      <c r="M11" s="203">
        <f>L11*(1+Assumptions!M$60)</f>
        <v>0</v>
      </c>
      <c r="N11" s="203">
        <f>M11*(1+Assumptions!N$60)</f>
        <v>0</v>
      </c>
      <c r="O11" s="203">
        <f>N11*(1+Assumptions!O$60)</f>
        <v>0</v>
      </c>
      <c r="P11" s="203">
        <f>O11*(1+Assumptions!P$60)</f>
        <v>0</v>
      </c>
      <c r="Q11" s="203">
        <f>P11*(1+Assumptions!Q$60)</f>
        <v>0</v>
      </c>
      <c r="R11" s="203">
        <f>Q11*(1+Assumptions!R$60)</f>
        <v>0</v>
      </c>
      <c r="S11" s="203">
        <f>R11*(1+Assumptions!S$60)</f>
        <v>0</v>
      </c>
      <c r="T11" s="203">
        <f>S11*(1+Assumptions!T$60)</f>
        <v>0</v>
      </c>
      <c r="U11" s="203">
        <f>T11*(1+Assumptions!U$60)</f>
        <v>0</v>
      </c>
      <c r="V11" s="203">
        <f>U11*(1+Assumptions!V$60)</f>
        <v>0</v>
      </c>
      <c r="W11" s="203">
        <f>V11*(1+Assumptions!W$60)</f>
        <v>0</v>
      </c>
      <c r="X11" s="203">
        <f>W11*(1+Assumptions!X$60)</f>
        <v>0</v>
      </c>
      <c r="Y11" s="203">
        <f>X11*(1+Assumptions!Y$60)</f>
        <v>0</v>
      </c>
      <c r="Z11" s="203">
        <f>Y11*(1+Assumptions!Z$60)</f>
        <v>0</v>
      </c>
      <c r="AA11" s="203">
        <f>Z11*(1+Assumptions!AA$60)</f>
        <v>0</v>
      </c>
      <c r="AB11" s="203">
        <f>AA11*(1+Assumptions!AB$60)</f>
        <v>0</v>
      </c>
      <c r="AC11" s="203">
        <f>AB11*(1+Assumptions!AC$60)</f>
        <v>0</v>
      </c>
      <c r="AD11" s="203">
        <f>AC11*(1+Assumptions!AD$60)</f>
        <v>0</v>
      </c>
    </row>
    <row r="12" spans="2:30" ht="13.8">
      <c r="C12" s="5" t="s">
        <v>63</v>
      </c>
      <c r="D12" s="34"/>
      <c r="E12" s="6" t="s">
        <v>60</v>
      </c>
      <c r="F12" s="203">
        <f>Assumptions!F$35*Assumptions!F65</f>
        <v>0</v>
      </c>
      <c r="G12" s="203">
        <f>F12*(1+Assumptions!G$60)</f>
        <v>0</v>
      </c>
      <c r="H12" s="203">
        <f>G12*(1+Assumptions!H$60)</f>
        <v>0</v>
      </c>
      <c r="I12" s="203">
        <f>H12*(1+Assumptions!I$60)</f>
        <v>0</v>
      </c>
      <c r="J12" s="203">
        <f>I12*(1+Assumptions!J$60)</f>
        <v>0</v>
      </c>
      <c r="K12" s="203">
        <f>J12*(1+Assumptions!K$60)</f>
        <v>0</v>
      </c>
      <c r="L12" s="203">
        <f>K12*(1+Assumptions!L$60)</f>
        <v>0</v>
      </c>
      <c r="M12" s="203">
        <f>L12*(1+Assumptions!M$60)</f>
        <v>0</v>
      </c>
      <c r="N12" s="203">
        <f>M12*(1+Assumptions!N$60)</f>
        <v>0</v>
      </c>
      <c r="O12" s="203">
        <f>N12*(1+Assumptions!O$60)</f>
        <v>0</v>
      </c>
      <c r="P12" s="203">
        <f>O12*(1+Assumptions!P$60)</f>
        <v>0</v>
      </c>
      <c r="Q12" s="203">
        <f>P12*(1+Assumptions!Q$60)</f>
        <v>0</v>
      </c>
      <c r="R12" s="203">
        <f>Q12*(1+Assumptions!R$60)</f>
        <v>0</v>
      </c>
      <c r="S12" s="203">
        <f>R12*(1+Assumptions!S$60)</f>
        <v>0</v>
      </c>
      <c r="T12" s="203">
        <f>S12*(1+Assumptions!T$60)</f>
        <v>0</v>
      </c>
      <c r="U12" s="203">
        <f>T12*(1+Assumptions!U$60)</f>
        <v>0</v>
      </c>
      <c r="V12" s="203">
        <f>U12*(1+Assumptions!V$60)</f>
        <v>0</v>
      </c>
      <c r="W12" s="203">
        <f>V12*(1+Assumptions!W$60)</f>
        <v>0</v>
      </c>
      <c r="X12" s="203">
        <f>W12*(1+Assumptions!X$60)</f>
        <v>0</v>
      </c>
      <c r="Y12" s="203">
        <f>X12*(1+Assumptions!Y$60)</f>
        <v>0</v>
      </c>
      <c r="Z12" s="203">
        <f>Y12*(1+Assumptions!Z$60)</f>
        <v>0</v>
      </c>
      <c r="AA12" s="203">
        <f>Z12*(1+Assumptions!AA$60)</f>
        <v>0</v>
      </c>
      <c r="AB12" s="203">
        <f>AA12*(1+Assumptions!AB$60)</f>
        <v>0</v>
      </c>
      <c r="AC12" s="203">
        <f>AB12*(1+Assumptions!AC$60)</f>
        <v>0</v>
      </c>
      <c r="AD12" s="203">
        <f>AC12*(1+Assumptions!AD$60)</f>
        <v>0</v>
      </c>
    </row>
    <row r="13" spans="2:30" ht="13.8">
      <c r="C13" s="5" t="s">
        <v>64</v>
      </c>
      <c r="D13" s="34"/>
      <c r="E13" s="6" t="s">
        <v>60</v>
      </c>
      <c r="F13" s="203">
        <f>Assumptions!F$35*Assumptions!F66</f>
        <v>0</v>
      </c>
      <c r="G13" s="203">
        <f>F13*(1+Assumptions!G$60)</f>
        <v>0</v>
      </c>
      <c r="H13" s="203">
        <f>G13*(1+Assumptions!H$60)</f>
        <v>0</v>
      </c>
      <c r="I13" s="203">
        <f>H13*(1+Assumptions!I$60)</f>
        <v>0</v>
      </c>
      <c r="J13" s="203">
        <f>I13*(1+Assumptions!J$60)</f>
        <v>0</v>
      </c>
      <c r="K13" s="203">
        <f>J13*(1+Assumptions!K$60)</f>
        <v>0</v>
      </c>
      <c r="L13" s="203">
        <f>K13*(1+Assumptions!L$60)</f>
        <v>0</v>
      </c>
      <c r="M13" s="203">
        <f>L13*(1+Assumptions!M$60)</f>
        <v>0</v>
      </c>
      <c r="N13" s="203">
        <f>M13*(1+Assumptions!N$60)</f>
        <v>0</v>
      </c>
      <c r="O13" s="203">
        <f>N13*(1+Assumptions!O$60)</f>
        <v>0</v>
      </c>
      <c r="P13" s="203">
        <f>O13*(1+Assumptions!P$60)</f>
        <v>0</v>
      </c>
      <c r="Q13" s="203">
        <f>P13*(1+Assumptions!Q$60)</f>
        <v>0</v>
      </c>
      <c r="R13" s="203">
        <f>Q13*(1+Assumptions!R$60)</f>
        <v>0</v>
      </c>
      <c r="S13" s="203">
        <f>R13*(1+Assumptions!S$60)</f>
        <v>0</v>
      </c>
      <c r="T13" s="203">
        <f>S13*(1+Assumptions!T$60)</f>
        <v>0</v>
      </c>
      <c r="U13" s="203">
        <f>T13*(1+Assumptions!U$60)</f>
        <v>0</v>
      </c>
      <c r="V13" s="203">
        <f>U13*(1+Assumptions!V$60)</f>
        <v>0</v>
      </c>
      <c r="W13" s="203">
        <f>V13*(1+Assumptions!W$60)</f>
        <v>0</v>
      </c>
      <c r="X13" s="203">
        <f>W13*(1+Assumptions!X$60)</f>
        <v>0</v>
      </c>
      <c r="Y13" s="203">
        <f>X13*(1+Assumptions!Y$60)</f>
        <v>0</v>
      </c>
      <c r="Z13" s="203">
        <f>Y13*(1+Assumptions!Z$60)</f>
        <v>0</v>
      </c>
      <c r="AA13" s="203">
        <f>Z13*(1+Assumptions!AA$60)</f>
        <v>0</v>
      </c>
      <c r="AB13" s="203">
        <f>AA13*(1+Assumptions!AB$60)</f>
        <v>0</v>
      </c>
      <c r="AC13" s="203">
        <f>AB13*(1+Assumptions!AC$60)</f>
        <v>0</v>
      </c>
      <c r="AD13" s="203">
        <f>AC13*(1+Assumptions!AD$60)</f>
        <v>0</v>
      </c>
    </row>
    <row r="14" spans="2:30" ht="13.8">
      <c r="C14" s="5" t="s">
        <v>65</v>
      </c>
      <c r="D14" s="34"/>
      <c r="E14" s="6" t="s">
        <v>60</v>
      </c>
      <c r="F14" s="203">
        <f>Assumptions!F$35*Assumptions!F67</f>
        <v>0</v>
      </c>
      <c r="G14" s="203">
        <f>F14*(1+Assumptions!G$60)</f>
        <v>0</v>
      </c>
      <c r="H14" s="203">
        <f>G14*(1+Assumptions!H$60)</f>
        <v>0</v>
      </c>
      <c r="I14" s="203">
        <f>H14*(1+Assumptions!I$60)</f>
        <v>0</v>
      </c>
      <c r="J14" s="203">
        <f>I14*(1+Assumptions!J$60)</f>
        <v>0</v>
      </c>
      <c r="K14" s="203">
        <f>J14*(1+Assumptions!K$60)</f>
        <v>0</v>
      </c>
      <c r="L14" s="203">
        <f>K14*(1+Assumptions!L$60)</f>
        <v>0</v>
      </c>
      <c r="M14" s="203">
        <f>L14*(1+Assumptions!M$60)</f>
        <v>0</v>
      </c>
      <c r="N14" s="203">
        <f>M14*(1+Assumptions!N$60)</f>
        <v>0</v>
      </c>
      <c r="O14" s="203">
        <f>N14*(1+Assumptions!O$60)</f>
        <v>0</v>
      </c>
      <c r="P14" s="203">
        <f>O14*(1+Assumptions!P$60)</f>
        <v>0</v>
      </c>
      <c r="Q14" s="203">
        <f>P14*(1+Assumptions!Q$60)</f>
        <v>0</v>
      </c>
      <c r="R14" s="203">
        <f>Q14*(1+Assumptions!R$60)</f>
        <v>0</v>
      </c>
      <c r="S14" s="203">
        <f>R14*(1+Assumptions!S$60)</f>
        <v>0</v>
      </c>
      <c r="T14" s="203">
        <f>S14*(1+Assumptions!T$60)</f>
        <v>0</v>
      </c>
      <c r="U14" s="203">
        <f>T14*(1+Assumptions!U$60)</f>
        <v>0</v>
      </c>
      <c r="V14" s="203">
        <f>U14*(1+Assumptions!V$60)</f>
        <v>0</v>
      </c>
      <c r="W14" s="203">
        <f>V14*(1+Assumptions!W$60)</f>
        <v>0</v>
      </c>
      <c r="X14" s="203">
        <f>W14*(1+Assumptions!X$60)</f>
        <v>0</v>
      </c>
      <c r="Y14" s="203">
        <f>X14*(1+Assumptions!Y$60)</f>
        <v>0</v>
      </c>
      <c r="Z14" s="203">
        <f>Y14*(1+Assumptions!Z$60)</f>
        <v>0</v>
      </c>
      <c r="AA14" s="203">
        <f>Z14*(1+Assumptions!AA$60)</f>
        <v>0</v>
      </c>
      <c r="AB14" s="203">
        <f>AA14*(1+Assumptions!AB$60)</f>
        <v>0</v>
      </c>
      <c r="AC14" s="203">
        <f>AB14*(1+Assumptions!AC$60)</f>
        <v>0</v>
      </c>
      <c r="AD14" s="203">
        <f>AC14*(1+Assumptions!AD$60)</f>
        <v>0</v>
      </c>
    </row>
    <row r="15" spans="2:30" ht="13.8">
      <c r="C15" s="5" t="s">
        <v>66</v>
      </c>
      <c r="D15" s="34"/>
      <c r="E15" s="6" t="s">
        <v>60</v>
      </c>
      <c r="F15" s="203">
        <f>Assumptions!F$35*Assumptions!F68</f>
        <v>0</v>
      </c>
      <c r="G15" s="203">
        <f>F15*(1+Assumptions!G$60)</f>
        <v>0</v>
      </c>
      <c r="H15" s="203">
        <f>G15*(1+Assumptions!H$60)</f>
        <v>0</v>
      </c>
      <c r="I15" s="203">
        <f>H15*(1+Assumptions!I$60)</f>
        <v>0</v>
      </c>
      <c r="J15" s="203">
        <f>I15*(1+Assumptions!J$60)</f>
        <v>0</v>
      </c>
      <c r="K15" s="203">
        <f>J15*(1+Assumptions!K$60)</f>
        <v>0</v>
      </c>
      <c r="L15" s="203">
        <f>K15*(1+Assumptions!L$60)</f>
        <v>0</v>
      </c>
      <c r="M15" s="203">
        <f>L15*(1+Assumptions!M$60)</f>
        <v>0</v>
      </c>
      <c r="N15" s="203">
        <f>M15*(1+Assumptions!N$60)</f>
        <v>0</v>
      </c>
      <c r="O15" s="203">
        <f>N15*(1+Assumptions!O$60)</f>
        <v>0</v>
      </c>
      <c r="P15" s="203">
        <f>O15*(1+Assumptions!P$60)</f>
        <v>0</v>
      </c>
      <c r="Q15" s="203">
        <f>P15*(1+Assumptions!Q$60)</f>
        <v>0</v>
      </c>
      <c r="R15" s="203">
        <f>Q15*(1+Assumptions!R$60)</f>
        <v>0</v>
      </c>
      <c r="S15" s="203">
        <f>R15*(1+Assumptions!S$60)</f>
        <v>0</v>
      </c>
      <c r="T15" s="203">
        <f>S15*(1+Assumptions!T$60)</f>
        <v>0</v>
      </c>
      <c r="U15" s="203">
        <f>T15*(1+Assumptions!U$60)</f>
        <v>0</v>
      </c>
      <c r="V15" s="203">
        <f>U15*(1+Assumptions!V$60)</f>
        <v>0</v>
      </c>
      <c r="W15" s="203">
        <f>V15*(1+Assumptions!W$60)</f>
        <v>0</v>
      </c>
      <c r="X15" s="203">
        <f>W15*(1+Assumptions!X$60)</f>
        <v>0</v>
      </c>
      <c r="Y15" s="203">
        <f>X15*(1+Assumptions!Y$60)</f>
        <v>0</v>
      </c>
      <c r="Z15" s="203">
        <f>Y15*(1+Assumptions!Z$60)</f>
        <v>0</v>
      </c>
      <c r="AA15" s="203">
        <f>Z15*(1+Assumptions!AA$60)</f>
        <v>0</v>
      </c>
      <c r="AB15" s="203">
        <f>AA15*(1+Assumptions!AB$60)</f>
        <v>0</v>
      </c>
      <c r="AC15" s="203">
        <f>AB15*(1+Assumptions!AC$60)</f>
        <v>0</v>
      </c>
      <c r="AD15" s="203">
        <f>AC15*(1+Assumptions!AD$60)</f>
        <v>0</v>
      </c>
    </row>
    <row r="16" spans="2:30" ht="13.8">
      <c r="C16" s="5" t="s">
        <v>67</v>
      </c>
      <c r="D16" s="34"/>
      <c r="E16" s="6" t="s">
        <v>60</v>
      </c>
      <c r="F16" s="203">
        <f>Assumptions!F$35*Assumptions!F69</f>
        <v>0</v>
      </c>
      <c r="G16" s="203">
        <f>F16*(1+Assumptions!G$60)</f>
        <v>0</v>
      </c>
      <c r="H16" s="203">
        <f>G16*(1+Assumptions!H$60)</f>
        <v>0</v>
      </c>
      <c r="I16" s="203">
        <f>H16*(1+Assumptions!I$60)</f>
        <v>0</v>
      </c>
      <c r="J16" s="203">
        <f>I16*(1+Assumptions!J$60)</f>
        <v>0</v>
      </c>
      <c r="K16" s="203">
        <f>J16*(1+Assumptions!K$60)</f>
        <v>0</v>
      </c>
      <c r="L16" s="203">
        <f>K16*(1+Assumptions!L$60)</f>
        <v>0</v>
      </c>
      <c r="M16" s="203">
        <f>L16*(1+Assumptions!M$60)</f>
        <v>0</v>
      </c>
      <c r="N16" s="203">
        <f>M16*(1+Assumptions!N$60)</f>
        <v>0</v>
      </c>
      <c r="O16" s="203">
        <f>N16*(1+Assumptions!O$60)</f>
        <v>0</v>
      </c>
      <c r="P16" s="203">
        <f>O16*(1+Assumptions!P$60)</f>
        <v>0</v>
      </c>
      <c r="Q16" s="203">
        <f>P16*(1+Assumptions!Q$60)</f>
        <v>0</v>
      </c>
      <c r="R16" s="203">
        <f>Q16*(1+Assumptions!R$60)</f>
        <v>0</v>
      </c>
      <c r="S16" s="203">
        <f>R16*(1+Assumptions!S$60)</f>
        <v>0</v>
      </c>
      <c r="T16" s="203">
        <f>S16*(1+Assumptions!T$60)</f>
        <v>0</v>
      </c>
      <c r="U16" s="203">
        <f>T16*(1+Assumptions!U$60)</f>
        <v>0</v>
      </c>
      <c r="V16" s="203">
        <f>U16*(1+Assumptions!V$60)</f>
        <v>0</v>
      </c>
      <c r="W16" s="203">
        <f>V16*(1+Assumptions!W$60)</f>
        <v>0</v>
      </c>
      <c r="X16" s="203">
        <f>W16*(1+Assumptions!X$60)</f>
        <v>0</v>
      </c>
      <c r="Y16" s="203">
        <f>X16*(1+Assumptions!Y$60)</f>
        <v>0</v>
      </c>
      <c r="Z16" s="203">
        <f>Y16*(1+Assumptions!Z$60)</f>
        <v>0</v>
      </c>
      <c r="AA16" s="203">
        <f>Z16*(1+Assumptions!AA$60)</f>
        <v>0</v>
      </c>
      <c r="AB16" s="203">
        <f>AA16*(1+Assumptions!AB$60)</f>
        <v>0</v>
      </c>
      <c r="AC16" s="203">
        <f>AB16*(1+Assumptions!AC$60)</f>
        <v>0</v>
      </c>
      <c r="AD16" s="203">
        <f>AC16*(1+Assumptions!AD$60)</f>
        <v>0</v>
      </c>
    </row>
    <row r="17" spans="2:30" ht="13.8">
      <c r="C17" s="5" t="s">
        <v>68</v>
      </c>
      <c r="D17" s="34"/>
      <c r="E17" s="6" t="s">
        <v>60</v>
      </c>
      <c r="F17" s="203">
        <f>Assumptions!F$35*Assumptions!F70</f>
        <v>1160488.1418374395</v>
      </c>
      <c r="G17" s="203">
        <f>F17*(1+Assumptions!G$60)</f>
        <v>1183697.9046741882</v>
      </c>
      <c r="H17" s="203">
        <f>G17*(1+Assumptions!H$60)</f>
        <v>1207371.8627676719</v>
      </c>
      <c r="I17" s="203">
        <f>H17*(1+Assumptions!I$60)</f>
        <v>1231519.3000230254</v>
      </c>
      <c r="J17" s="203">
        <f>I17*(1+Assumptions!J$60)</f>
        <v>1256149.6860234858</v>
      </c>
      <c r="K17" s="203">
        <f>J17*(1+Assumptions!K$60)</f>
        <v>1281272.6797439556</v>
      </c>
      <c r="L17" s="203">
        <f>K17*(1+Assumptions!L$60)</f>
        <v>1306898.1333388349</v>
      </c>
      <c r="M17" s="203">
        <f>L17*(1+Assumptions!M$60)</f>
        <v>1333036.0960056116</v>
      </c>
      <c r="N17" s="203">
        <f>M17*(1+Assumptions!N$60)</f>
        <v>1359696.8179257237</v>
      </c>
      <c r="O17" s="203">
        <f>N17*(1+Assumptions!O$60)</f>
        <v>1386890.7542842382</v>
      </c>
      <c r="P17" s="203">
        <f>O17*(1+Assumptions!P$60)</f>
        <v>1414628.5693699231</v>
      </c>
      <c r="Q17" s="203">
        <f>P17*(1+Assumptions!Q$60)</f>
        <v>1442921.1407573216</v>
      </c>
      <c r="R17" s="203">
        <f>Q17*(1+Assumptions!R$60)</f>
        <v>1471779.563572468</v>
      </c>
      <c r="S17" s="203">
        <f>R17*(1+Assumptions!S$60)</f>
        <v>1501215.1548439173</v>
      </c>
      <c r="T17" s="203">
        <f>S17*(1+Assumptions!T$60)</f>
        <v>1531239.4579407957</v>
      </c>
      <c r="U17" s="203">
        <f>T17*(1+Assumptions!U$60)</f>
        <v>1561864.2470996117</v>
      </c>
      <c r="V17" s="203">
        <f>U17*(1+Assumptions!V$60)</f>
        <v>1593101.5320416039</v>
      </c>
      <c r="W17" s="203">
        <f>V17*(1+Assumptions!W$60)</f>
        <v>1624963.5626824361</v>
      </c>
      <c r="X17" s="203">
        <f>W17*(1+Assumptions!X$60)</f>
        <v>1657462.8339360848</v>
      </c>
      <c r="Y17" s="203">
        <f>X17*(1+Assumptions!Y$60)</f>
        <v>1690612.0906148064</v>
      </c>
      <c r="Z17" s="203">
        <f>Y17*(1+Assumptions!Z$60)</f>
        <v>1724424.3324271026</v>
      </c>
      <c r="AA17" s="203">
        <f>Z17*(1+Assumptions!AA$60)</f>
        <v>1758912.8190756447</v>
      </c>
      <c r="AB17" s="203">
        <f>AA17*(1+Assumptions!AB$60)</f>
        <v>1794091.0754571576</v>
      </c>
      <c r="AC17" s="203">
        <f>AB17*(1+Assumptions!AC$60)</f>
        <v>1829972.8969663007</v>
      </c>
      <c r="AD17" s="203">
        <f>AC17*(1+Assumptions!AD$60)</f>
        <v>1866572.3549056267</v>
      </c>
    </row>
    <row r="18" spans="2:30" ht="13.8">
      <c r="C18" s="5" t="s">
        <v>69</v>
      </c>
      <c r="D18" s="34"/>
      <c r="E18" s="6" t="s">
        <v>60</v>
      </c>
      <c r="F18" s="203">
        <f>Assumptions!F$35*Assumptions!F71</f>
        <v>64471.563435413307</v>
      </c>
      <c r="G18" s="203">
        <f>F18*(1+Assumptions!G$60)</f>
        <v>65760.994704121578</v>
      </c>
      <c r="H18" s="203">
        <f>G18*(1+Assumptions!H$60)</f>
        <v>67076.214598204009</v>
      </c>
      <c r="I18" s="203">
        <f>H18*(1+Assumptions!I$60)</f>
        <v>68417.738890168097</v>
      </c>
      <c r="J18" s="203">
        <f>I18*(1+Assumptions!J$60)</f>
        <v>69786.093667971465</v>
      </c>
      <c r="K18" s="203">
        <f>J18*(1+Assumptions!K$60)</f>
        <v>71181.8155413309</v>
      </c>
      <c r="L18" s="203">
        <f>K18*(1+Assumptions!L$60)</f>
        <v>72605.451852157523</v>
      </c>
      <c r="M18" s="203">
        <f>L18*(1+Assumptions!M$60)</f>
        <v>74057.560889200671</v>
      </c>
      <c r="N18" s="203">
        <f>M18*(1+Assumptions!N$60)</f>
        <v>75538.712106984691</v>
      </c>
      <c r="O18" s="203">
        <f>N18*(1+Assumptions!O$60)</f>
        <v>77049.486349124389</v>
      </c>
      <c r="P18" s="203">
        <f>O18*(1+Assumptions!P$60)</f>
        <v>78590.476076106876</v>
      </c>
      <c r="Q18" s="203">
        <f>P18*(1+Assumptions!Q$60)</f>
        <v>80162.285597629016</v>
      </c>
      <c r="R18" s="203">
        <f>Q18*(1+Assumptions!R$60)</f>
        <v>81765.531309581595</v>
      </c>
      <c r="S18" s="203">
        <f>R18*(1+Assumptions!S$60)</f>
        <v>83400.841935773235</v>
      </c>
      <c r="T18" s="203">
        <f>S18*(1+Assumptions!T$60)</f>
        <v>85068.858774488705</v>
      </c>
      <c r="U18" s="203">
        <f>T18*(1+Assumptions!U$60)</f>
        <v>86770.23594997848</v>
      </c>
      <c r="V18" s="203">
        <f>U18*(1+Assumptions!V$60)</f>
        <v>88505.640668978056</v>
      </c>
      <c r="W18" s="203">
        <f>V18*(1+Assumptions!W$60)</f>
        <v>90275.753482357613</v>
      </c>
      <c r="X18" s="203">
        <f>W18*(1+Assumptions!X$60)</f>
        <v>92081.268552004767</v>
      </c>
      <c r="Y18" s="203">
        <f>X18*(1+Assumptions!Y$60)</f>
        <v>93922.89392304486</v>
      </c>
      <c r="Z18" s="203">
        <f>Y18*(1+Assumptions!Z$60)</f>
        <v>95801.351801505763</v>
      </c>
      <c r="AA18" s="203">
        <f>Z18*(1+Assumptions!AA$60)</f>
        <v>97717.378837535885</v>
      </c>
      <c r="AB18" s="203">
        <f>AA18*(1+Assumptions!AB$60)</f>
        <v>99671.726414286604</v>
      </c>
      <c r="AC18" s="203">
        <f>AB18*(1+Assumptions!AC$60)</f>
        <v>101665.16094257234</v>
      </c>
      <c r="AD18" s="203">
        <f>AC18*(1+Assumptions!AD$60)</f>
        <v>103698.46416142379</v>
      </c>
    </row>
    <row r="19" spans="2:30" s="36" customFormat="1">
      <c r="C19" s="37" t="s">
        <v>70</v>
      </c>
      <c r="D19" s="38"/>
      <c r="E19" s="39" t="s">
        <v>60</v>
      </c>
      <c r="F19" s="117">
        <f>SUM(F9:F18)</f>
        <v>6434262.0308542466</v>
      </c>
      <c r="G19" s="117">
        <f t="shared" ref="G19:AD19" si="0">SUM(G9:G18)</f>
        <v>6562947.2714713328</v>
      </c>
      <c r="H19" s="117">
        <f t="shared" si="0"/>
        <v>6694206.2169007603</v>
      </c>
      <c r="I19" s="117">
        <f t="shared" si="0"/>
        <v>6828090.3412387753</v>
      </c>
      <c r="J19" s="117">
        <f t="shared" si="0"/>
        <v>6964652.1480635507</v>
      </c>
      <c r="K19" s="117">
        <f t="shared" si="0"/>
        <v>7103945.1910248213</v>
      </c>
      <c r="L19" s="117">
        <f t="shared" si="0"/>
        <v>7246024.0948453182</v>
      </c>
      <c r="M19" s="117">
        <f t="shared" si="0"/>
        <v>7390944.5767422253</v>
      </c>
      <c r="N19" s="117">
        <f t="shared" si="0"/>
        <v>7538763.4682770697</v>
      </c>
      <c r="O19" s="117">
        <f t="shared" si="0"/>
        <v>7689538.7376426114</v>
      </c>
      <c r="P19" s="117">
        <f t="shared" si="0"/>
        <v>7843329.5123954639</v>
      </c>
      <c r="Q19" s="117">
        <f t="shared" si="0"/>
        <v>8000196.1026433725</v>
      </c>
      <c r="R19" s="117">
        <f t="shared" si="0"/>
        <v>8160200.0246962402</v>
      </c>
      <c r="S19" s="117">
        <f t="shared" si="0"/>
        <v>8323404.0251901653</v>
      </c>
      <c r="T19" s="117">
        <f t="shared" si="0"/>
        <v>8489872.105693968</v>
      </c>
      <c r="U19" s="117">
        <f t="shared" si="0"/>
        <v>8659669.5478078481</v>
      </c>
      <c r="V19" s="117">
        <f t="shared" si="0"/>
        <v>8832862.9387640059</v>
      </c>
      <c r="W19" s="117">
        <f t="shared" si="0"/>
        <v>9009520.1975392867</v>
      </c>
      <c r="X19" s="117">
        <f t="shared" si="0"/>
        <v>9189710.601490071</v>
      </c>
      <c r="Y19" s="117">
        <f t="shared" si="0"/>
        <v>9373504.8135198727</v>
      </c>
      <c r="Z19" s="117">
        <f t="shared" si="0"/>
        <v>9560974.90979027</v>
      </c>
      <c r="AA19" s="117">
        <f t="shared" si="0"/>
        <v>9752194.4079860765</v>
      </c>
      <c r="AB19" s="117">
        <f t="shared" si="0"/>
        <v>9947238.2961457986</v>
      </c>
      <c r="AC19" s="117">
        <f t="shared" si="0"/>
        <v>10146183.062068716</v>
      </c>
      <c r="AD19" s="117">
        <f t="shared" si="0"/>
        <v>10349106.723310089</v>
      </c>
    </row>
    <row r="20" spans="2:30" ht="13.8">
      <c r="D20" s="34"/>
      <c r="E20" s="6"/>
    </row>
    <row r="21" spans="2:30" s="44" customFormat="1" ht="14.1" customHeight="1">
      <c r="B21" s="45">
        <v>2</v>
      </c>
      <c r="C21" s="46" t="s">
        <v>71</v>
      </c>
    </row>
    <row r="22" spans="2:30" ht="14.1" customHeight="1"/>
    <row r="23" spans="2:30" ht="13.8">
      <c r="C23" s="5" t="s">
        <v>71</v>
      </c>
      <c r="D23" s="34"/>
      <c r="E23" s="6" t="s">
        <v>60</v>
      </c>
      <c r="F23" s="203">
        <f>Assumptions!F$35*Assumptions!F76</f>
        <v>161178.90858853326</v>
      </c>
      <c r="G23" s="203">
        <f>F23*(1+Assumptions!G$60)</f>
        <v>164402.48676030393</v>
      </c>
      <c r="H23" s="203">
        <f>G23*(1+Assumptions!H$60)</f>
        <v>167690.53649551002</v>
      </c>
      <c r="I23" s="203">
        <f>H23*(1+Assumptions!I$60)</f>
        <v>171044.34722542024</v>
      </c>
      <c r="J23" s="203">
        <f>I23*(1+Assumptions!J$60)</f>
        <v>174465.23416992865</v>
      </c>
      <c r="K23" s="203">
        <f>J23*(1+Assumptions!K$60)</f>
        <v>177954.53885332722</v>
      </c>
      <c r="L23" s="203">
        <f>K23*(1+Assumptions!L$60)</f>
        <v>181513.62963039376</v>
      </c>
      <c r="M23" s="203">
        <f>L23*(1+Assumptions!M$60)</f>
        <v>185143.90222300164</v>
      </c>
      <c r="N23" s="203">
        <f>M23*(1+Assumptions!N$60)</f>
        <v>188846.78026746167</v>
      </c>
      <c r="O23" s="203">
        <f>N23*(1+Assumptions!O$60)</f>
        <v>192623.71587281089</v>
      </c>
      <c r="P23" s="203">
        <f>O23*(1+Assumptions!P$60)</f>
        <v>196476.19019026711</v>
      </c>
      <c r="Q23" s="203">
        <f>P23*(1+Assumptions!Q$60)</f>
        <v>200405.71399407246</v>
      </c>
      <c r="R23" s="203">
        <f>Q23*(1+Assumptions!R$60)</f>
        <v>204413.8282739539</v>
      </c>
      <c r="S23" s="203">
        <f>R23*(1+Assumptions!S$60)</f>
        <v>208502.10483943298</v>
      </c>
      <c r="T23" s="203">
        <f>S23*(1+Assumptions!T$60)</f>
        <v>212672.14693622166</v>
      </c>
      <c r="U23" s="203">
        <f>T23*(1+Assumptions!U$60)</f>
        <v>216925.5898749461</v>
      </c>
      <c r="V23" s="203">
        <f>U23*(1+Assumptions!V$60)</f>
        <v>221264.10167244502</v>
      </c>
      <c r="W23" s="203">
        <f>V23*(1+Assumptions!W$60)</f>
        <v>225689.38370589391</v>
      </c>
      <c r="X23" s="203">
        <f>W23*(1+Assumptions!X$60)</f>
        <v>230203.1713800118</v>
      </c>
      <c r="Y23" s="203">
        <f>X23*(1+Assumptions!Y$60)</f>
        <v>234807.23480761205</v>
      </c>
      <c r="Z23" s="203">
        <f>Y23*(1+Assumptions!Z$60)</f>
        <v>239503.3795037643</v>
      </c>
      <c r="AA23" s="203">
        <f>Z23*(1+Assumptions!AA$60)</f>
        <v>244293.44709383958</v>
      </c>
      <c r="AB23" s="203">
        <f>AA23*(1+Assumptions!AB$60)</f>
        <v>249179.31603571639</v>
      </c>
      <c r="AC23" s="203">
        <f>AB23*(1+Assumptions!AC$60)</f>
        <v>254162.90235643071</v>
      </c>
      <c r="AD23" s="203">
        <f>AC23*(1+Assumptions!AD$60)</f>
        <v>259246.16040355933</v>
      </c>
    </row>
    <row r="24" spans="2:30" ht="13.8">
      <c r="C24" s="5" t="s">
        <v>72</v>
      </c>
      <c r="D24" s="34"/>
      <c r="E24" s="6" t="s">
        <v>60</v>
      </c>
      <c r="F24" s="203">
        <f>Assumptions!F$35*Assumptions!F77</f>
        <v>0</v>
      </c>
      <c r="G24" s="203">
        <f>F24*(1+Assumptions!G$60)</f>
        <v>0</v>
      </c>
      <c r="H24" s="203">
        <f>G24*(1+Assumptions!H$60)</f>
        <v>0</v>
      </c>
      <c r="I24" s="203">
        <f>H24*(1+Assumptions!I$60)</f>
        <v>0</v>
      </c>
      <c r="J24" s="203">
        <f>I24*(1+Assumptions!J$60)</f>
        <v>0</v>
      </c>
      <c r="K24" s="203">
        <f>J24*(1+Assumptions!K$60)</f>
        <v>0</v>
      </c>
      <c r="L24" s="203">
        <f>K24*(1+Assumptions!L$60)</f>
        <v>0</v>
      </c>
      <c r="M24" s="203">
        <f>L24*(1+Assumptions!M$60)</f>
        <v>0</v>
      </c>
      <c r="N24" s="203">
        <f>M24*(1+Assumptions!N$60)</f>
        <v>0</v>
      </c>
      <c r="O24" s="203">
        <f>N24*(1+Assumptions!O$60)</f>
        <v>0</v>
      </c>
      <c r="P24" s="203">
        <f>O24*(1+Assumptions!P$60)</f>
        <v>0</v>
      </c>
      <c r="Q24" s="203">
        <f>P24*(1+Assumptions!Q$60)</f>
        <v>0</v>
      </c>
      <c r="R24" s="203">
        <f>Q24*(1+Assumptions!R$60)</f>
        <v>0</v>
      </c>
      <c r="S24" s="203">
        <f>R24*(1+Assumptions!S$60)</f>
        <v>0</v>
      </c>
      <c r="T24" s="203">
        <f>S24*(1+Assumptions!T$60)</f>
        <v>0</v>
      </c>
      <c r="U24" s="203">
        <f>T24*(1+Assumptions!U$60)</f>
        <v>0</v>
      </c>
      <c r="V24" s="203">
        <f>U24*(1+Assumptions!V$60)</f>
        <v>0</v>
      </c>
      <c r="W24" s="203">
        <f>V24*(1+Assumptions!W$60)</f>
        <v>0</v>
      </c>
      <c r="X24" s="203">
        <f>W24*(1+Assumptions!X$60)</f>
        <v>0</v>
      </c>
      <c r="Y24" s="203">
        <f>X24*(1+Assumptions!Y$60)</f>
        <v>0</v>
      </c>
      <c r="Z24" s="203">
        <f>Y24*(1+Assumptions!Z$60)</f>
        <v>0</v>
      </c>
      <c r="AA24" s="203">
        <f>Z24*(1+Assumptions!AA$60)</f>
        <v>0</v>
      </c>
      <c r="AB24" s="203">
        <f>AA24*(1+Assumptions!AB$60)</f>
        <v>0</v>
      </c>
      <c r="AC24" s="203">
        <f>AB24*(1+Assumptions!AC$60)</f>
        <v>0</v>
      </c>
      <c r="AD24" s="203">
        <f>AC24*(1+Assumptions!AD$60)</f>
        <v>0</v>
      </c>
    </row>
    <row r="25" spans="2:30" ht="13.8">
      <c r="C25" s="5" t="s">
        <v>73</v>
      </c>
      <c r="D25" s="34"/>
      <c r="E25" s="6" t="s">
        <v>60</v>
      </c>
      <c r="F25" s="203">
        <f>Assumptions!F$35*Assumptions!F78</f>
        <v>0</v>
      </c>
      <c r="G25" s="203">
        <f>F25*(1+Assumptions!G$60)</f>
        <v>0</v>
      </c>
      <c r="H25" s="203">
        <f>G25*(1+Assumptions!H$60)</f>
        <v>0</v>
      </c>
      <c r="I25" s="203">
        <f>H25*(1+Assumptions!I$60)</f>
        <v>0</v>
      </c>
      <c r="J25" s="203">
        <f>I25*(1+Assumptions!J$60)</f>
        <v>0</v>
      </c>
      <c r="K25" s="203">
        <f>J25*(1+Assumptions!K$60)</f>
        <v>0</v>
      </c>
      <c r="L25" s="203">
        <f>K25*(1+Assumptions!L$60)</f>
        <v>0</v>
      </c>
      <c r="M25" s="203">
        <f>L25*(1+Assumptions!M$60)</f>
        <v>0</v>
      </c>
      <c r="N25" s="203">
        <f>M25*(1+Assumptions!N$60)</f>
        <v>0</v>
      </c>
      <c r="O25" s="203">
        <f>N25*(1+Assumptions!O$60)</f>
        <v>0</v>
      </c>
      <c r="P25" s="203">
        <f>O25*(1+Assumptions!P$60)</f>
        <v>0</v>
      </c>
      <c r="Q25" s="203">
        <f>P25*(1+Assumptions!Q$60)</f>
        <v>0</v>
      </c>
      <c r="R25" s="203">
        <f>Q25*(1+Assumptions!R$60)</f>
        <v>0</v>
      </c>
      <c r="S25" s="203">
        <f>R25*(1+Assumptions!S$60)</f>
        <v>0</v>
      </c>
      <c r="T25" s="203">
        <f>S25*(1+Assumptions!T$60)</f>
        <v>0</v>
      </c>
      <c r="U25" s="203">
        <f>T25*(1+Assumptions!U$60)</f>
        <v>0</v>
      </c>
      <c r="V25" s="203">
        <f>U25*(1+Assumptions!V$60)</f>
        <v>0</v>
      </c>
      <c r="W25" s="203">
        <f>V25*(1+Assumptions!W$60)</f>
        <v>0</v>
      </c>
      <c r="X25" s="203">
        <f>W25*(1+Assumptions!X$60)</f>
        <v>0</v>
      </c>
      <c r="Y25" s="203">
        <f>X25*(1+Assumptions!Y$60)</f>
        <v>0</v>
      </c>
      <c r="Z25" s="203">
        <f>Y25*(1+Assumptions!Z$60)</f>
        <v>0</v>
      </c>
      <c r="AA25" s="203">
        <f>Z25*(1+Assumptions!AA$60)</f>
        <v>0</v>
      </c>
      <c r="AB25" s="203">
        <f>AA25*(1+Assumptions!AB$60)</f>
        <v>0</v>
      </c>
      <c r="AC25" s="203">
        <f>AB25*(1+Assumptions!AC$60)</f>
        <v>0</v>
      </c>
      <c r="AD25" s="203">
        <f>AC25*(1+Assumptions!AD$60)</f>
        <v>0</v>
      </c>
    </row>
    <row r="26" spans="2:30" ht="13.8">
      <c r="C26" s="5" t="s">
        <v>74</v>
      </c>
      <c r="D26" s="34"/>
      <c r="E26" s="6" t="s">
        <v>60</v>
      </c>
      <c r="F26" s="203">
        <f>Assumptions!F$35*Assumptions!F79</f>
        <v>64471.563435413307</v>
      </c>
      <c r="G26" s="203">
        <f>F26*(1+Assumptions!G$60)</f>
        <v>65760.994704121578</v>
      </c>
      <c r="H26" s="203">
        <f>G26*(1+Assumptions!H$60)</f>
        <v>67076.214598204009</v>
      </c>
      <c r="I26" s="203">
        <f>H26*(1+Assumptions!I$60)</f>
        <v>68417.738890168097</v>
      </c>
      <c r="J26" s="203">
        <f>I26*(1+Assumptions!J$60)</f>
        <v>69786.093667971465</v>
      </c>
      <c r="K26" s="203">
        <f>J26*(1+Assumptions!K$60)</f>
        <v>71181.8155413309</v>
      </c>
      <c r="L26" s="203">
        <f>K26*(1+Assumptions!L$60)</f>
        <v>72605.451852157523</v>
      </c>
      <c r="M26" s="203">
        <f>L26*(1+Assumptions!M$60)</f>
        <v>74057.560889200671</v>
      </c>
      <c r="N26" s="203">
        <f>M26*(1+Assumptions!N$60)</f>
        <v>75538.712106984691</v>
      </c>
      <c r="O26" s="203">
        <f>N26*(1+Assumptions!O$60)</f>
        <v>77049.486349124389</v>
      </c>
      <c r="P26" s="203">
        <f>O26*(1+Assumptions!P$60)</f>
        <v>78590.476076106876</v>
      </c>
      <c r="Q26" s="203">
        <f>P26*(1+Assumptions!Q$60)</f>
        <v>80162.285597629016</v>
      </c>
      <c r="R26" s="203">
        <f>Q26*(1+Assumptions!R$60)</f>
        <v>81765.531309581595</v>
      </c>
      <c r="S26" s="203">
        <f>R26*(1+Assumptions!S$60)</f>
        <v>83400.841935773235</v>
      </c>
      <c r="T26" s="203">
        <f>S26*(1+Assumptions!T$60)</f>
        <v>85068.858774488705</v>
      </c>
      <c r="U26" s="203">
        <f>T26*(1+Assumptions!U$60)</f>
        <v>86770.23594997848</v>
      </c>
      <c r="V26" s="203">
        <f>U26*(1+Assumptions!V$60)</f>
        <v>88505.640668978056</v>
      </c>
      <c r="W26" s="203">
        <f>V26*(1+Assumptions!W$60)</f>
        <v>90275.753482357613</v>
      </c>
      <c r="X26" s="203">
        <f>W26*(1+Assumptions!X$60)</f>
        <v>92081.268552004767</v>
      </c>
      <c r="Y26" s="203">
        <f>X26*(1+Assumptions!Y$60)</f>
        <v>93922.89392304486</v>
      </c>
      <c r="Z26" s="203">
        <f>Y26*(1+Assumptions!Z$60)</f>
        <v>95801.351801505763</v>
      </c>
      <c r="AA26" s="203">
        <f>Z26*(1+Assumptions!AA$60)</f>
        <v>97717.378837535885</v>
      </c>
      <c r="AB26" s="203">
        <f>AA26*(1+Assumptions!AB$60)</f>
        <v>99671.726414286604</v>
      </c>
      <c r="AC26" s="203">
        <f>AB26*(1+Assumptions!AC$60)</f>
        <v>101665.16094257234</v>
      </c>
      <c r="AD26" s="203">
        <f>AC26*(1+Assumptions!AD$60)</f>
        <v>103698.46416142379</v>
      </c>
    </row>
    <row r="27" spans="2:30" ht="13.8">
      <c r="C27" s="5" t="s">
        <v>75</v>
      </c>
      <c r="D27" s="34"/>
      <c r="E27" s="6" t="s">
        <v>60</v>
      </c>
      <c r="F27" s="203">
        <f>Assumptions!F$35*Assumptions!F80</f>
        <v>322357.81717706652</v>
      </c>
      <c r="G27" s="203">
        <f>F27*(1+Assumptions!G$60)</f>
        <v>328804.97352060786</v>
      </c>
      <c r="H27" s="203">
        <f>G27*(1+Assumptions!H$60)</f>
        <v>335381.07299102005</v>
      </c>
      <c r="I27" s="203">
        <f>H27*(1+Assumptions!I$60)</f>
        <v>342088.69445084047</v>
      </c>
      <c r="J27" s="203">
        <f>I27*(1+Assumptions!J$60)</f>
        <v>348930.4683398573</v>
      </c>
      <c r="K27" s="203">
        <f>J27*(1+Assumptions!K$60)</f>
        <v>355909.07770665444</v>
      </c>
      <c r="L27" s="203">
        <f>K27*(1+Assumptions!L$60)</f>
        <v>363027.25926078751</v>
      </c>
      <c r="M27" s="203">
        <f>L27*(1+Assumptions!M$60)</f>
        <v>370287.80444600328</v>
      </c>
      <c r="N27" s="203">
        <f>M27*(1+Assumptions!N$60)</f>
        <v>377693.56053492334</v>
      </c>
      <c r="O27" s="203">
        <f>N27*(1+Assumptions!O$60)</f>
        <v>385247.43174562178</v>
      </c>
      <c r="P27" s="203">
        <f>O27*(1+Assumptions!P$60)</f>
        <v>392952.38038053422</v>
      </c>
      <c r="Q27" s="203">
        <f>P27*(1+Assumptions!Q$60)</f>
        <v>400811.42798814492</v>
      </c>
      <c r="R27" s="203">
        <f>Q27*(1+Assumptions!R$60)</f>
        <v>408827.6565479078</v>
      </c>
      <c r="S27" s="203">
        <f>R27*(1+Assumptions!S$60)</f>
        <v>417004.20967886597</v>
      </c>
      <c r="T27" s="203">
        <f>S27*(1+Assumptions!T$60)</f>
        <v>425344.29387244332</v>
      </c>
      <c r="U27" s="203">
        <f>T27*(1+Assumptions!U$60)</f>
        <v>433851.17974989221</v>
      </c>
      <c r="V27" s="203">
        <f>U27*(1+Assumptions!V$60)</f>
        <v>442528.20334489003</v>
      </c>
      <c r="W27" s="203">
        <f>V27*(1+Assumptions!W$60)</f>
        <v>451378.76741178782</v>
      </c>
      <c r="X27" s="203">
        <f>W27*(1+Assumptions!X$60)</f>
        <v>460406.3427600236</v>
      </c>
      <c r="Y27" s="203">
        <f>X27*(1+Assumptions!Y$60)</f>
        <v>469614.46961522411</v>
      </c>
      <c r="Z27" s="203">
        <f>Y27*(1+Assumptions!Z$60)</f>
        <v>479006.7590075286</v>
      </c>
      <c r="AA27" s="203">
        <f>Z27*(1+Assumptions!AA$60)</f>
        <v>488586.89418767917</v>
      </c>
      <c r="AB27" s="203">
        <f>AA27*(1+Assumptions!AB$60)</f>
        <v>498358.63207143277</v>
      </c>
      <c r="AC27" s="203">
        <f>AB27*(1+Assumptions!AC$60)</f>
        <v>508325.80471286143</v>
      </c>
      <c r="AD27" s="203">
        <f>AC27*(1+Assumptions!AD$60)</f>
        <v>518492.32080711867</v>
      </c>
    </row>
    <row r="28" spans="2:30" ht="13.8">
      <c r="C28" s="5" t="s">
        <v>76</v>
      </c>
      <c r="D28" s="34"/>
      <c r="E28" s="6" t="s">
        <v>60</v>
      </c>
      <c r="F28" s="203">
        <f>Assumptions!F$35*Assumptions!F81</f>
        <v>0</v>
      </c>
      <c r="G28" s="203">
        <f>F28*(1+Assumptions!G$60)</f>
        <v>0</v>
      </c>
      <c r="H28" s="203">
        <f>G28*(1+Assumptions!H$60)</f>
        <v>0</v>
      </c>
      <c r="I28" s="203">
        <f>H28*(1+Assumptions!I$60)</f>
        <v>0</v>
      </c>
      <c r="J28" s="203">
        <f>I28*(1+Assumptions!J$60)</f>
        <v>0</v>
      </c>
      <c r="K28" s="203">
        <f>J28*(1+Assumptions!K$60)</f>
        <v>0</v>
      </c>
      <c r="L28" s="203">
        <f>K28*(1+Assumptions!L$60)</f>
        <v>0</v>
      </c>
      <c r="M28" s="203">
        <f>L28*(1+Assumptions!M$60)</f>
        <v>0</v>
      </c>
      <c r="N28" s="203">
        <f>M28*(1+Assumptions!N$60)</f>
        <v>0</v>
      </c>
      <c r="O28" s="203">
        <f>N28*(1+Assumptions!O$60)</f>
        <v>0</v>
      </c>
      <c r="P28" s="203">
        <f>O28*(1+Assumptions!P$60)</f>
        <v>0</v>
      </c>
      <c r="Q28" s="203">
        <f>P28*(1+Assumptions!Q$60)</f>
        <v>0</v>
      </c>
      <c r="R28" s="203">
        <f>Q28*(1+Assumptions!R$60)</f>
        <v>0</v>
      </c>
      <c r="S28" s="203">
        <f>R28*(1+Assumptions!S$60)</f>
        <v>0</v>
      </c>
      <c r="T28" s="203">
        <f>S28*(1+Assumptions!T$60)</f>
        <v>0</v>
      </c>
      <c r="U28" s="203">
        <f>T28*(1+Assumptions!U$60)</f>
        <v>0</v>
      </c>
      <c r="V28" s="203">
        <f>U28*(1+Assumptions!V$60)</f>
        <v>0</v>
      </c>
      <c r="W28" s="203">
        <f>V28*(1+Assumptions!W$60)</f>
        <v>0</v>
      </c>
      <c r="X28" s="203">
        <f>W28*(1+Assumptions!X$60)</f>
        <v>0</v>
      </c>
      <c r="Y28" s="203">
        <f>X28*(1+Assumptions!Y$60)</f>
        <v>0</v>
      </c>
      <c r="Z28" s="203">
        <f>Y28*(1+Assumptions!Z$60)</f>
        <v>0</v>
      </c>
      <c r="AA28" s="203">
        <f>Z28*(1+Assumptions!AA$60)</f>
        <v>0</v>
      </c>
      <c r="AB28" s="203">
        <f>AA28*(1+Assumptions!AB$60)</f>
        <v>0</v>
      </c>
      <c r="AC28" s="203">
        <f>AB28*(1+Assumptions!AC$60)</f>
        <v>0</v>
      </c>
      <c r="AD28" s="203">
        <f>AC28*(1+Assumptions!AD$60)</f>
        <v>0</v>
      </c>
    </row>
    <row r="29" spans="2:30" ht="13.8">
      <c r="C29" s="5" t="s">
        <v>77</v>
      </c>
      <c r="D29" s="34"/>
      <c r="E29" s="6" t="s">
        <v>60</v>
      </c>
      <c r="F29" s="203">
        <f>Assumptions!F$35*Assumptions!F82</f>
        <v>0</v>
      </c>
      <c r="G29" s="203">
        <f>F29*(1+Assumptions!G$60)</f>
        <v>0</v>
      </c>
      <c r="H29" s="203">
        <f>G29*(1+Assumptions!H$60)</f>
        <v>0</v>
      </c>
      <c r="I29" s="203">
        <f>H29*(1+Assumptions!I$60)</f>
        <v>0</v>
      </c>
      <c r="J29" s="203">
        <f>I29*(1+Assumptions!J$60)</f>
        <v>0</v>
      </c>
      <c r="K29" s="203">
        <f>J29*(1+Assumptions!K$60)</f>
        <v>0</v>
      </c>
      <c r="L29" s="203">
        <f>K29*(1+Assumptions!L$60)</f>
        <v>0</v>
      </c>
      <c r="M29" s="203">
        <f>L29*(1+Assumptions!M$60)</f>
        <v>0</v>
      </c>
      <c r="N29" s="203">
        <f>M29*(1+Assumptions!N$60)</f>
        <v>0</v>
      </c>
      <c r="O29" s="203">
        <f>N29*(1+Assumptions!O$60)</f>
        <v>0</v>
      </c>
      <c r="P29" s="203">
        <f>O29*(1+Assumptions!P$60)</f>
        <v>0</v>
      </c>
      <c r="Q29" s="203">
        <f>P29*(1+Assumptions!Q$60)</f>
        <v>0</v>
      </c>
      <c r="R29" s="203">
        <f>Q29*(1+Assumptions!R$60)</f>
        <v>0</v>
      </c>
      <c r="S29" s="203">
        <f>R29*(1+Assumptions!S$60)</f>
        <v>0</v>
      </c>
      <c r="T29" s="203">
        <f>S29*(1+Assumptions!T$60)</f>
        <v>0</v>
      </c>
      <c r="U29" s="203">
        <f>T29*(1+Assumptions!U$60)</f>
        <v>0</v>
      </c>
      <c r="V29" s="203">
        <f>U29*(1+Assumptions!V$60)</f>
        <v>0</v>
      </c>
      <c r="W29" s="203">
        <f>V29*(1+Assumptions!W$60)</f>
        <v>0</v>
      </c>
      <c r="X29" s="203">
        <f>W29*(1+Assumptions!X$60)</f>
        <v>0</v>
      </c>
      <c r="Y29" s="203">
        <f>X29*(1+Assumptions!Y$60)</f>
        <v>0</v>
      </c>
      <c r="Z29" s="203">
        <f>Y29*(1+Assumptions!Z$60)</f>
        <v>0</v>
      </c>
      <c r="AA29" s="203">
        <f>Z29*(1+Assumptions!AA$60)</f>
        <v>0</v>
      </c>
      <c r="AB29" s="203">
        <f>AA29*(1+Assumptions!AB$60)</f>
        <v>0</v>
      </c>
      <c r="AC29" s="203">
        <f>AB29*(1+Assumptions!AC$60)</f>
        <v>0</v>
      </c>
      <c r="AD29" s="203">
        <f>AC29*(1+Assumptions!AD$60)</f>
        <v>0</v>
      </c>
    </row>
    <row r="30" spans="2:30" ht="13.8">
      <c r="C30" s="5" t="s">
        <v>78</v>
      </c>
      <c r="D30" s="34"/>
      <c r="E30" s="6" t="s">
        <v>60</v>
      </c>
      <c r="F30" s="203">
        <f>Assumptions!F$35*Assumptions!F83</f>
        <v>0</v>
      </c>
      <c r="G30" s="203">
        <f>F30*(1+Assumptions!G$60)</f>
        <v>0</v>
      </c>
      <c r="H30" s="203">
        <f>G30*(1+Assumptions!H$60)</f>
        <v>0</v>
      </c>
      <c r="I30" s="203">
        <f>H30*(1+Assumptions!I$60)</f>
        <v>0</v>
      </c>
      <c r="J30" s="203">
        <f>I30*(1+Assumptions!J$60)</f>
        <v>0</v>
      </c>
      <c r="K30" s="203">
        <f>J30*(1+Assumptions!K$60)</f>
        <v>0</v>
      </c>
      <c r="L30" s="203">
        <f>K30*(1+Assumptions!L$60)</f>
        <v>0</v>
      </c>
      <c r="M30" s="203">
        <f>L30*(1+Assumptions!M$60)</f>
        <v>0</v>
      </c>
      <c r="N30" s="203">
        <f>M30*(1+Assumptions!N$60)</f>
        <v>0</v>
      </c>
      <c r="O30" s="203">
        <f>N30*(1+Assumptions!O$60)</f>
        <v>0</v>
      </c>
      <c r="P30" s="203">
        <f>O30*(1+Assumptions!P$60)</f>
        <v>0</v>
      </c>
      <c r="Q30" s="203">
        <f>P30*(1+Assumptions!Q$60)</f>
        <v>0</v>
      </c>
      <c r="R30" s="203">
        <f>Q30*(1+Assumptions!R$60)</f>
        <v>0</v>
      </c>
      <c r="S30" s="203">
        <f>R30*(1+Assumptions!S$60)</f>
        <v>0</v>
      </c>
      <c r="T30" s="203">
        <f>S30*(1+Assumptions!T$60)</f>
        <v>0</v>
      </c>
      <c r="U30" s="203">
        <f>T30*(1+Assumptions!U$60)</f>
        <v>0</v>
      </c>
      <c r="V30" s="203">
        <f>U30*(1+Assumptions!V$60)</f>
        <v>0</v>
      </c>
      <c r="W30" s="203">
        <f>V30*(1+Assumptions!W$60)</f>
        <v>0</v>
      </c>
      <c r="X30" s="203">
        <f>W30*(1+Assumptions!X$60)</f>
        <v>0</v>
      </c>
      <c r="Y30" s="203">
        <f>X30*(1+Assumptions!Y$60)</f>
        <v>0</v>
      </c>
      <c r="Z30" s="203">
        <f>Y30*(1+Assumptions!Z$60)</f>
        <v>0</v>
      </c>
      <c r="AA30" s="203">
        <f>Z30*(1+Assumptions!AA$60)</f>
        <v>0</v>
      </c>
      <c r="AB30" s="203">
        <f>AA30*(1+Assumptions!AB$60)</f>
        <v>0</v>
      </c>
      <c r="AC30" s="203">
        <f>AB30*(1+Assumptions!AC$60)</f>
        <v>0</v>
      </c>
      <c r="AD30" s="203">
        <f>AC30*(1+Assumptions!AD$60)</f>
        <v>0</v>
      </c>
    </row>
    <row r="31" spans="2:30" ht="13.8">
      <c r="C31" s="5" t="s">
        <v>79</v>
      </c>
      <c r="D31" s="34"/>
      <c r="E31" s="6" t="s">
        <v>60</v>
      </c>
      <c r="F31" s="203">
        <f>Assumptions!F$35*Assumptions!F84</f>
        <v>0</v>
      </c>
      <c r="G31" s="203">
        <f>F31*(1+Assumptions!G$60)</f>
        <v>0</v>
      </c>
      <c r="H31" s="203">
        <f>G31*(1+Assumptions!H$60)</f>
        <v>0</v>
      </c>
      <c r="I31" s="203">
        <f>H31*(1+Assumptions!I$60)</f>
        <v>0</v>
      </c>
      <c r="J31" s="203">
        <f>I31*(1+Assumptions!J$60)</f>
        <v>0</v>
      </c>
      <c r="K31" s="203">
        <f>J31*(1+Assumptions!K$60)</f>
        <v>0</v>
      </c>
      <c r="L31" s="203">
        <f>K31*(1+Assumptions!L$60)</f>
        <v>0</v>
      </c>
      <c r="M31" s="203">
        <f>L31*(1+Assumptions!M$60)</f>
        <v>0</v>
      </c>
      <c r="N31" s="203">
        <f>M31*(1+Assumptions!N$60)</f>
        <v>0</v>
      </c>
      <c r="O31" s="203">
        <f>N31*(1+Assumptions!O$60)</f>
        <v>0</v>
      </c>
      <c r="P31" s="203">
        <f>O31*(1+Assumptions!P$60)</f>
        <v>0</v>
      </c>
      <c r="Q31" s="203">
        <f>P31*(1+Assumptions!Q$60)</f>
        <v>0</v>
      </c>
      <c r="R31" s="203">
        <f>Q31*(1+Assumptions!R$60)</f>
        <v>0</v>
      </c>
      <c r="S31" s="203">
        <f>R31*(1+Assumptions!S$60)</f>
        <v>0</v>
      </c>
      <c r="T31" s="203">
        <f>S31*(1+Assumptions!T$60)</f>
        <v>0</v>
      </c>
      <c r="U31" s="203">
        <f>T31*(1+Assumptions!U$60)</f>
        <v>0</v>
      </c>
      <c r="V31" s="203">
        <f>U31*(1+Assumptions!V$60)</f>
        <v>0</v>
      </c>
      <c r="W31" s="203">
        <f>V31*(1+Assumptions!W$60)</f>
        <v>0</v>
      </c>
      <c r="X31" s="203">
        <f>W31*(1+Assumptions!X$60)</f>
        <v>0</v>
      </c>
      <c r="Y31" s="203">
        <f>X31*(1+Assumptions!Y$60)</f>
        <v>0</v>
      </c>
      <c r="Z31" s="203">
        <f>Y31*(1+Assumptions!Z$60)</f>
        <v>0</v>
      </c>
      <c r="AA31" s="203">
        <f>Z31*(1+Assumptions!AA$60)</f>
        <v>0</v>
      </c>
      <c r="AB31" s="203">
        <f>AA31*(1+Assumptions!AB$60)</f>
        <v>0</v>
      </c>
      <c r="AC31" s="203">
        <f>AB31*(1+Assumptions!AC$60)</f>
        <v>0</v>
      </c>
      <c r="AD31" s="203">
        <f>AC31*(1+Assumptions!AD$60)</f>
        <v>0</v>
      </c>
    </row>
    <row r="32" spans="2:30" ht="13.8">
      <c r="C32" s="5" t="s">
        <v>80</v>
      </c>
      <c r="D32" s="34"/>
      <c r="E32" s="6" t="s">
        <v>60</v>
      </c>
      <c r="F32" s="203">
        <f>Assumptions!F$35*Assumptions!F85</f>
        <v>161178.90858853326</v>
      </c>
      <c r="G32" s="203">
        <f>F32*(1+Assumptions!G$60)</f>
        <v>164402.48676030393</v>
      </c>
      <c r="H32" s="203">
        <f>G32*(1+Assumptions!H$60)</f>
        <v>167690.53649551002</v>
      </c>
      <c r="I32" s="203">
        <f>H32*(1+Assumptions!I$60)</f>
        <v>171044.34722542024</v>
      </c>
      <c r="J32" s="203">
        <f>I32*(1+Assumptions!J$60)</f>
        <v>174465.23416992865</v>
      </c>
      <c r="K32" s="203">
        <f>J32*(1+Assumptions!K$60)</f>
        <v>177954.53885332722</v>
      </c>
      <c r="L32" s="203">
        <f>K32*(1+Assumptions!L$60)</f>
        <v>181513.62963039376</v>
      </c>
      <c r="M32" s="203">
        <f>L32*(1+Assumptions!M$60)</f>
        <v>185143.90222300164</v>
      </c>
      <c r="N32" s="203">
        <f>M32*(1+Assumptions!N$60)</f>
        <v>188846.78026746167</v>
      </c>
      <c r="O32" s="203">
        <f>N32*(1+Assumptions!O$60)</f>
        <v>192623.71587281089</v>
      </c>
      <c r="P32" s="203">
        <f>O32*(1+Assumptions!P$60)</f>
        <v>196476.19019026711</v>
      </c>
      <c r="Q32" s="203">
        <f>P32*(1+Assumptions!Q$60)</f>
        <v>200405.71399407246</v>
      </c>
      <c r="R32" s="203">
        <f>Q32*(1+Assumptions!R$60)</f>
        <v>204413.8282739539</v>
      </c>
      <c r="S32" s="203">
        <f>R32*(1+Assumptions!S$60)</f>
        <v>208502.10483943298</v>
      </c>
      <c r="T32" s="203">
        <f>S32*(1+Assumptions!T$60)</f>
        <v>212672.14693622166</v>
      </c>
      <c r="U32" s="203">
        <f>T32*(1+Assumptions!U$60)</f>
        <v>216925.5898749461</v>
      </c>
      <c r="V32" s="203">
        <f>U32*(1+Assumptions!V$60)</f>
        <v>221264.10167244502</v>
      </c>
      <c r="W32" s="203">
        <f>V32*(1+Assumptions!W$60)</f>
        <v>225689.38370589391</v>
      </c>
      <c r="X32" s="203">
        <f>W32*(1+Assumptions!X$60)</f>
        <v>230203.1713800118</v>
      </c>
      <c r="Y32" s="203">
        <f>X32*(1+Assumptions!Y$60)</f>
        <v>234807.23480761205</v>
      </c>
      <c r="Z32" s="203">
        <f>Y32*(1+Assumptions!Z$60)</f>
        <v>239503.3795037643</v>
      </c>
      <c r="AA32" s="203">
        <f>Z32*(1+Assumptions!AA$60)</f>
        <v>244293.44709383958</v>
      </c>
      <c r="AB32" s="203">
        <f>AA32*(1+Assumptions!AB$60)</f>
        <v>249179.31603571639</v>
      </c>
      <c r="AC32" s="203">
        <f>AB32*(1+Assumptions!AC$60)</f>
        <v>254162.90235643071</v>
      </c>
      <c r="AD32" s="203">
        <f>AC32*(1+Assumptions!AD$60)</f>
        <v>259246.16040355933</v>
      </c>
    </row>
    <row r="33" spans="3:30" ht="13.8">
      <c r="C33" s="5" t="s">
        <v>81</v>
      </c>
      <c r="D33" s="34"/>
      <c r="E33" s="6" t="s">
        <v>60</v>
      </c>
      <c r="F33" s="203">
        <f>Assumptions!F$35*Assumptions!F86</f>
        <v>0</v>
      </c>
      <c r="G33" s="203">
        <f>F33*(1+Assumptions!G$60)</f>
        <v>0</v>
      </c>
      <c r="H33" s="203">
        <f>G33*(1+Assumptions!H$60)</f>
        <v>0</v>
      </c>
      <c r="I33" s="203">
        <f>H33*(1+Assumptions!I$60)</f>
        <v>0</v>
      </c>
      <c r="J33" s="203">
        <f>I33*(1+Assumptions!J$60)</f>
        <v>0</v>
      </c>
      <c r="K33" s="203">
        <f>J33*(1+Assumptions!K$60)</f>
        <v>0</v>
      </c>
      <c r="L33" s="203">
        <f>K33*(1+Assumptions!L$60)</f>
        <v>0</v>
      </c>
      <c r="M33" s="203">
        <f>L33*(1+Assumptions!M$60)</f>
        <v>0</v>
      </c>
      <c r="N33" s="203">
        <f>M33*(1+Assumptions!N$60)</f>
        <v>0</v>
      </c>
      <c r="O33" s="203">
        <f>N33*(1+Assumptions!O$60)</f>
        <v>0</v>
      </c>
      <c r="P33" s="203">
        <f>O33*(1+Assumptions!P$60)</f>
        <v>0</v>
      </c>
      <c r="Q33" s="203">
        <f>P33*(1+Assumptions!Q$60)</f>
        <v>0</v>
      </c>
      <c r="R33" s="203">
        <f>Q33*(1+Assumptions!R$60)</f>
        <v>0</v>
      </c>
      <c r="S33" s="203">
        <f>R33*(1+Assumptions!S$60)</f>
        <v>0</v>
      </c>
      <c r="T33" s="203">
        <f>S33*(1+Assumptions!T$60)</f>
        <v>0</v>
      </c>
      <c r="U33" s="203">
        <f>T33*(1+Assumptions!U$60)</f>
        <v>0</v>
      </c>
      <c r="V33" s="203">
        <f>U33*(1+Assumptions!V$60)</f>
        <v>0</v>
      </c>
      <c r="W33" s="203">
        <f>V33*(1+Assumptions!W$60)</f>
        <v>0</v>
      </c>
      <c r="X33" s="203">
        <f>W33*(1+Assumptions!X$60)</f>
        <v>0</v>
      </c>
      <c r="Y33" s="203">
        <f>X33*(1+Assumptions!Y$60)</f>
        <v>0</v>
      </c>
      <c r="Z33" s="203">
        <f>Y33*(1+Assumptions!Z$60)</f>
        <v>0</v>
      </c>
      <c r="AA33" s="203">
        <f>Z33*(1+Assumptions!AA$60)</f>
        <v>0</v>
      </c>
      <c r="AB33" s="203">
        <f>AA33*(1+Assumptions!AB$60)</f>
        <v>0</v>
      </c>
      <c r="AC33" s="203">
        <f>AB33*(1+Assumptions!AC$60)</f>
        <v>0</v>
      </c>
      <c r="AD33" s="203">
        <f>AC33*(1+Assumptions!AD$60)</f>
        <v>0</v>
      </c>
    </row>
    <row r="34" spans="3:30" ht="13.8">
      <c r="C34" s="5" t="s">
        <v>82</v>
      </c>
      <c r="D34" s="34"/>
      <c r="E34" s="6" t="s">
        <v>60</v>
      </c>
      <c r="F34" s="203">
        <f>Assumptions!F$35*Assumptions!F87</f>
        <v>0</v>
      </c>
      <c r="G34" s="203">
        <f>F34*(1+Assumptions!G$60)</f>
        <v>0</v>
      </c>
      <c r="H34" s="203">
        <f>G34*(1+Assumptions!H$60)</f>
        <v>0</v>
      </c>
      <c r="I34" s="203">
        <f>H34*(1+Assumptions!I$60)</f>
        <v>0</v>
      </c>
      <c r="J34" s="203">
        <f>I34*(1+Assumptions!J$60)</f>
        <v>0</v>
      </c>
      <c r="K34" s="203">
        <f>J34*(1+Assumptions!K$60)</f>
        <v>0</v>
      </c>
      <c r="L34" s="203">
        <f>K34*(1+Assumptions!L$60)</f>
        <v>0</v>
      </c>
      <c r="M34" s="203">
        <f>L34*(1+Assumptions!M$60)</f>
        <v>0</v>
      </c>
      <c r="N34" s="203">
        <f>M34*(1+Assumptions!N$60)</f>
        <v>0</v>
      </c>
      <c r="O34" s="203">
        <f>N34*(1+Assumptions!O$60)</f>
        <v>0</v>
      </c>
      <c r="P34" s="203">
        <f>O34*(1+Assumptions!P$60)</f>
        <v>0</v>
      </c>
      <c r="Q34" s="203">
        <f>P34*(1+Assumptions!Q$60)</f>
        <v>0</v>
      </c>
      <c r="R34" s="203">
        <f>Q34*(1+Assumptions!R$60)</f>
        <v>0</v>
      </c>
      <c r="S34" s="203">
        <f>R34*(1+Assumptions!S$60)</f>
        <v>0</v>
      </c>
      <c r="T34" s="203">
        <f>S34*(1+Assumptions!T$60)</f>
        <v>0</v>
      </c>
      <c r="U34" s="203">
        <f>T34*(1+Assumptions!U$60)</f>
        <v>0</v>
      </c>
      <c r="V34" s="203">
        <f>U34*(1+Assumptions!V$60)</f>
        <v>0</v>
      </c>
      <c r="W34" s="203">
        <f>V34*(1+Assumptions!W$60)</f>
        <v>0</v>
      </c>
      <c r="X34" s="203">
        <f>W34*(1+Assumptions!X$60)</f>
        <v>0</v>
      </c>
      <c r="Y34" s="203">
        <f>X34*(1+Assumptions!Y$60)</f>
        <v>0</v>
      </c>
      <c r="Z34" s="203">
        <f>Y34*(1+Assumptions!Z$60)</f>
        <v>0</v>
      </c>
      <c r="AA34" s="203">
        <f>Z34*(1+Assumptions!AA$60)</f>
        <v>0</v>
      </c>
      <c r="AB34" s="203">
        <f>AA34*(1+Assumptions!AB$60)</f>
        <v>0</v>
      </c>
      <c r="AC34" s="203">
        <f>AB34*(1+Assumptions!AC$60)</f>
        <v>0</v>
      </c>
      <c r="AD34" s="203">
        <f>AC34*(1+Assumptions!AD$60)</f>
        <v>0</v>
      </c>
    </row>
    <row r="35" spans="3:30" ht="13.8">
      <c r="C35" s="5" t="s">
        <v>83</v>
      </c>
      <c r="D35" s="34"/>
      <c r="E35" s="6" t="s">
        <v>60</v>
      </c>
      <c r="F35" s="203">
        <f>Assumptions!F$35*Assumptions!F88</f>
        <v>64471.563435413307</v>
      </c>
      <c r="G35" s="203">
        <f>F35*(1+Assumptions!G$60)</f>
        <v>65760.994704121578</v>
      </c>
      <c r="H35" s="203">
        <f>G35*(1+Assumptions!H$60)</f>
        <v>67076.214598204009</v>
      </c>
      <c r="I35" s="203">
        <f>H35*(1+Assumptions!I$60)</f>
        <v>68417.738890168097</v>
      </c>
      <c r="J35" s="203">
        <f>I35*(1+Assumptions!J$60)</f>
        <v>69786.093667971465</v>
      </c>
      <c r="K35" s="203">
        <f>J35*(1+Assumptions!K$60)</f>
        <v>71181.8155413309</v>
      </c>
      <c r="L35" s="203">
        <f>K35*(1+Assumptions!L$60)</f>
        <v>72605.451852157523</v>
      </c>
      <c r="M35" s="203">
        <f>L35*(1+Assumptions!M$60)</f>
        <v>74057.560889200671</v>
      </c>
      <c r="N35" s="203">
        <f>M35*(1+Assumptions!N$60)</f>
        <v>75538.712106984691</v>
      </c>
      <c r="O35" s="203">
        <f>N35*(1+Assumptions!O$60)</f>
        <v>77049.486349124389</v>
      </c>
      <c r="P35" s="203">
        <f>O35*(1+Assumptions!P$60)</f>
        <v>78590.476076106876</v>
      </c>
      <c r="Q35" s="203">
        <f>P35*(1+Assumptions!Q$60)</f>
        <v>80162.285597629016</v>
      </c>
      <c r="R35" s="203">
        <f>Q35*(1+Assumptions!R$60)</f>
        <v>81765.531309581595</v>
      </c>
      <c r="S35" s="203">
        <f>R35*(1+Assumptions!S$60)</f>
        <v>83400.841935773235</v>
      </c>
      <c r="T35" s="203">
        <f>S35*(1+Assumptions!T$60)</f>
        <v>85068.858774488705</v>
      </c>
      <c r="U35" s="203">
        <f>T35*(1+Assumptions!U$60)</f>
        <v>86770.23594997848</v>
      </c>
      <c r="V35" s="203">
        <f>U35*(1+Assumptions!V$60)</f>
        <v>88505.640668978056</v>
      </c>
      <c r="W35" s="203">
        <f>V35*(1+Assumptions!W$60)</f>
        <v>90275.753482357613</v>
      </c>
      <c r="X35" s="203">
        <f>W35*(1+Assumptions!X$60)</f>
        <v>92081.268552004767</v>
      </c>
      <c r="Y35" s="203">
        <f>X35*(1+Assumptions!Y$60)</f>
        <v>93922.89392304486</v>
      </c>
      <c r="Z35" s="203">
        <f>Y35*(1+Assumptions!Z$60)</f>
        <v>95801.351801505763</v>
      </c>
      <c r="AA35" s="203">
        <f>Z35*(1+Assumptions!AA$60)</f>
        <v>97717.378837535885</v>
      </c>
      <c r="AB35" s="203">
        <f>AA35*(1+Assumptions!AB$60)</f>
        <v>99671.726414286604</v>
      </c>
      <c r="AC35" s="203">
        <f>AB35*(1+Assumptions!AC$60)</f>
        <v>101665.16094257234</v>
      </c>
      <c r="AD35" s="203">
        <f>AC35*(1+Assumptions!AD$60)</f>
        <v>103698.46416142379</v>
      </c>
    </row>
    <row r="36" spans="3:30" s="36" customFormat="1">
      <c r="C36" s="36" t="s">
        <v>84</v>
      </c>
      <c r="D36" s="40"/>
      <c r="E36" s="39" t="s">
        <v>60</v>
      </c>
      <c r="F36" s="117">
        <f>SUM(F23:F35)</f>
        <v>773658.76122495963</v>
      </c>
      <c r="G36" s="117">
        <f t="shared" ref="G36:AD36" si="1">SUM(G23:G35)</f>
        <v>789131.93644945894</v>
      </c>
      <c r="H36" s="117">
        <f t="shared" si="1"/>
        <v>804914.57517844811</v>
      </c>
      <c r="I36" s="117">
        <f t="shared" si="1"/>
        <v>821012.86668201711</v>
      </c>
      <c r="J36" s="117">
        <f t="shared" si="1"/>
        <v>837433.12401565746</v>
      </c>
      <c r="K36" s="117">
        <f t="shared" si="1"/>
        <v>854181.78649597079</v>
      </c>
      <c r="L36" s="117">
        <f t="shared" si="1"/>
        <v>871265.42222588998</v>
      </c>
      <c r="M36" s="117">
        <f t="shared" si="1"/>
        <v>888690.730670408</v>
      </c>
      <c r="N36" s="117">
        <f t="shared" si="1"/>
        <v>906464.54528381606</v>
      </c>
      <c r="O36" s="117">
        <f t="shared" si="1"/>
        <v>924593.83618949226</v>
      </c>
      <c r="P36" s="117">
        <f t="shared" si="1"/>
        <v>943085.7129132821</v>
      </c>
      <c r="Q36" s="117">
        <f t="shared" si="1"/>
        <v>961947.42717154801</v>
      </c>
      <c r="R36" s="117">
        <f t="shared" si="1"/>
        <v>981186.37571497867</v>
      </c>
      <c r="S36" s="117">
        <f t="shared" si="1"/>
        <v>1000810.1032292785</v>
      </c>
      <c r="T36" s="117">
        <f t="shared" si="1"/>
        <v>1020826.305293864</v>
      </c>
      <c r="U36" s="117">
        <f t="shared" si="1"/>
        <v>1041242.8313997413</v>
      </c>
      <c r="V36" s="117">
        <f t="shared" si="1"/>
        <v>1062067.688027736</v>
      </c>
      <c r="W36" s="117">
        <f t="shared" si="1"/>
        <v>1083309.041788291</v>
      </c>
      <c r="X36" s="117">
        <f t="shared" si="1"/>
        <v>1104975.2226240567</v>
      </c>
      <c r="Y36" s="117">
        <f t="shared" si="1"/>
        <v>1127074.7270765379</v>
      </c>
      <c r="Z36" s="117">
        <f t="shared" si="1"/>
        <v>1149616.2216180686</v>
      </c>
      <c r="AA36" s="117">
        <f t="shared" si="1"/>
        <v>1172608.54605043</v>
      </c>
      <c r="AB36" s="117">
        <f t="shared" si="1"/>
        <v>1196060.7169714386</v>
      </c>
      <c r="AC36" s="117">
        <f t="shared" si="1"/>
        <v>1219981.9313108677</v>
      </c>
      <c r="AD36" s="117">
        <f t="shared" si="1"/>
        <v>1244381.569937085</v>
      </c>
    </row>
    <row r="37" spans="3:30" ht="13.8" thickBot="1"/>
    <row r="38" spans="3:30" s="36" customFormat="1" ht="13.8" thickBot="1">
      <c r="C38" s="36" t="s">
        <v>85</v>
      </c>
      <c r="D38" s="40"/>
      <c r="E38" s="39" t="s">
        <v>60</v>
      </c>
      <c r="F38" s="118">
        <f>F19+F36</f>
        <v>7207920.7920792066</v>
      </c>
      <c r="G38" s="118">
        <f t="shared" ref="G38:AD38" si="2">G19+G36</f>
        <v>7352079.2079207916</v>
      </c>
      <c r="H38" s="118">
        <f t="shared" si="2"/>
        <v>7499120.7920792084</v>
      </c>
      <c r="I38" s="118">
        <f t="shared" si="2"/>
        <v>7649103.2079207925</v>
      </c>
      <c r="J38" s="118">
        <f t="shared" si="2"/>
        <v>7802085.2720792079</v>
      </c>
      <c r="K38" s="118">
        <f t="shared" si="2"/>
        <v>7958126.9775207918</v>
      </c>
      <c r="L38" s="118">
        <f t="shared" si="2"/>
        <v>8117289.517071208</v>
      </c>
      <c r="M38" s="118">
        <f t="shared" si="2"/>
        <v>8279635.3074126337</v>
      </c>
      <c r="N38" s="118">
        <f t="shared" si="2"/>
        <v>8445228.0135608856</v>
      </c>
      <c r="O38" s="118">
        <f t="shared" si="2"/>
        <v>8614132.573832104</v>
      </c>
      <c r="P38" s="118">
        <f t="shared" si="2"/>
        <v>8786415.2253087461</v>
      </c>
      <c r="Q38" s="118">
        <f t="shared" si="2"/>
        <v>8962143.5298149213</v>
      </c>
      <c r="R38" s="118">
        <f t="shared" si="2"/>
        <v>9141386.4004112184</v>
      </c>
      <c r="S38" s="118">
        <f t="shared" si="2"/>
        <v>9324214.128419444</v>
      </c>
      <c r="T38" s="118">
        <f t="shared" si="2"/>
        <v>9510698.4109878317</v>
      </c>
      <c r="U38" s="118">
        <f t="shared" si="2"/>
        <v>9700912.3792075887</v>
      </c>
      <c r="V38" s="118">
        <f t="shared" si="2"/>
        <v>9894930.6267917417</v>
      </c>
      <c r="W38" s="118">
        <f t="shared" si="2"/>
        <v>10092829.239327578</v>
      </c>
      <c r="X38" s="118">
        <f t="shared" si="2"/>
        <v>10294685.824114127</v>
      </c>
      <c r="Y38" s="118">
        <f t="shared" si="2"/>
        <v>10500579.540596411</v>
      </c>
      <c r="Z38" s="118">
        <f t="shared" si="2"/>
        <v>10710591.131408339</v>
      </c>
      <c r="AA38" s="118">
        <f t="shared" si="2"/>
        <v>10924802.954036506</v>
      </c>
      <c r="AB38" s="118">
        <f>AB19+AB36</f>
        <v>11143299.013117237</v>
      </c>
      <c r="AC38" s="118">
        <f t="shared" si="2"/>
        <v>11366164.993379584</v>
      </c>
      <c r="AD38" s="118">
        <f t="shared" si="2"/>
        <v>11593488.293247174</v>
      </c>
    </row>
  </sheetData>
  <dataValidations count="2">
    <dataValidation type="list" allowBlank="1" showInputMessage="1" showErrorMessage="1" sqref="D9:D16" xr:uid="{00000000-0002-0000-0200-000000000000}">
      <formula1>$C$19:$C$24</formula1>
    </dataValidation>
    <dataValidation type="list" allowBlank="1" showInputMessage="1" showErrorMessage="1" sqref="D17" xr:uid="{00000000-0002-0000-0200-000001000000}">
      <formula1>#REF!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theme="9" tint="-0.499984740745262"/>
  </sheetPr>
  <dimension ref="A1:AD557"/>
  <sheetViews>
    <sheetView showGridLines="0" tabSelected="1" zoomScale="90" zoomScaleNormal="90" workbookViewId="0">
      <pane ySplit="4" topLeftCell="A30" activePane="bottomLeft" state="frozen"/>
      <selection activeCell="G34" sqref="G34"/>
      <selection pane="bottomLeft" activeCell="C18" sqref="C18"/>
    </sheetView>
  </sheetViews>
  <sheetFormatPr defaultColWidth="9.109375" defaultRowHeight="13.2"/>
  <cols>
    <col min="1" max="1" width="8.5546875" style="47" customWidth="1"/>
    <col min="2" max="2" width="9" style="47" customWidth="1"/>
    <col min="3" max="3" width="46.44140625" style="47" customWidth="1"/>
    <col min="4" max="4" width="18.5546875" style="48" bestFit="1" customWidth="1"/>
    <col min="5" max="5" width="20" style="48" customWidth="1"/>
    <col min="6" max="7" width="15.88671875" style="48" customWidth="1"/>
    <col min="8" max="8" width="18.44140625" style="48" bestFit="1" customWidth="1"/>
    <col min="9" max="15" width="15.88671875" style="48" customWidth="1"/>
    <col min="16" max="20" width="15.88671875" style="49" customWidth="1"/>
    <col min="21" max="21" width="15.88671875" style="5" customWidth="1"/>
    <col min="22" max="30" width="14.44140625" style="5" customWidth="1"/>
    <col min="31" max="16384" width="9.109375" style="5"/>
  </cols>
  <sheetData>
    <row r="1" spans="1:30" s="42" customFormat="1" ht="15.6" customHeight="1">
      <c r="B1" s="79"/>
    </row>
    <row r="2" spans="1:30" s="42" customFormat="1" ht="16.350000000000001" customHeight="1">
      <c r="C2" s="46" t="s">
        <v>112</v>
      </c>
    </row>
    <row r="3" spans="1:30">
      <c r="U3" s="49"/>
    </row>
    <row r="4" spans="1:30" s="2" customFormat="1" ht="12">
      <c r="B4" s="2" t="str">
        <f>'Regulated OPEX'!B4</f>
        <v>S/n</v>
      </c>
      <c r="C4" s="2" t="str">
        <f>'Regulated OPEX'!C4</f>
        <v>Item</v>
      </c>
      <c r="D4" s="2" t="str">
        <f>'Regulated OPEX'!E4</f>
        <v>Unit</v>
      </c>
      <c r="F4" s="150">
        <f>'Regulated OPEX'!F4</f>
        <v>2025</v>
      </c>
      <c r="G4" s="150">
        <f>'Regulated OPEX'!G4</f>
        <v>2026</v>
      </c>
      <c r="H4" s="150">
        <f>'Regulated OPEX'!H4</f>
        <v>2027</v>
      </c>
      <c r="I4" s="150">
        <f>'Regulated OPEX'!I4</f>
        <v>2028</v>
      </c>
      <c r="J4" s="150">
        <f>'Regulated OPEX'!J4</f>
        <v>2029</v>
      </c>
      <c r="K4" s="150">
        <f>'Regulated OPEX'!K4</f>
        <v>2030</v>
      </c>
      <c r="L4" s="150">
        <f>'Regulated OPEX'!L4</f>
        <v>2031</v>
      </c>
      <c r="M4" s="150">
        <f>'Regulated OPEX'!M4</f>
        <v>2032</v>
      </c>
      <c r="N4" s="150">
        <f>'Regulated OPEX'!N4</f>
        <v>2033</v>
      </c>
      <c r="O4" s="150">
        <f>'Regulated OPEX'!O4</f>
        <v>2034</v>
      </c>
      <c r="P4" s="150">
        <f>'Regulated OPEX'!P4</f>
        <v>2035</v>
      </c>
      <c r="Q4" s="150">
        <f>'Regulated OPEX'!Q4</f>
        <v>2036</v>
      </c>
      <c r="R4" s="150">
        <f>'Regulated OPEX'!R4</f>
        <v>2037</v>
      </c>
      <c r="S4" s="150">
        <f>'Regulated OPEX'!S4</f>
        <v>2038</v>
      </c>
      <c r="T4" s="150">
        <f>'Regulated OPEX'!T4</f>
        <v>2039</v>
      </c>
      <c r="U4" s="150">
        <f>'Regulated OPEX'!U4</f>
        <v>2040</v>
      </c>
      <c r="V4" s="150">
        <f>'Regulated OPEX'!V4</f>
        <v>2041</v>
      </c>
      <c r="W4" s="150">
        <f>'Regulated OPEX'!W4</f>
        <v>2042</v>
      </c>
      <c r="X4" s="150">
        <f>'Regulated OPEX'!X4</f>
        <v>2043</v>
      </c>
      <c r="Y4" s="150">
        <f>'Regulated OPEX'!Y4</f>
        <v>2044</v>
      </c>
      <c r="Z4" s="150">
        <f>'Regulated OPEX'!Z4</f>
        <v>2045</v>
      </c>
      <c r="AA4" s="150">
        <f>'Regulated OPEX'!AA4</f>
        <v>2046</v>
      </c>
      <c r="AB4" s="150">
        <f>'Regulated OPEX'!AB4</f>
        <v>2047</v>
      </c>
      <c r="AC4" s="150">
        <f>'Regulated OPEX'!AC4</f>
        <v>2048</v>
      </c>
      <c r="AD4" s="150">
        <f>'Regulated OPEX'!AD4</f>
        <v>2049</v>
      </c>
    </row>
    <row r="5" spans="1:30">
      <c r="U5" s="49"/>
      <c r="V5" s="49"/>
      <c r="W5" s="49"/>
      <c r="X5" s="49"/>
      <c r="Y5" s="49"/>
      <c r="Z5" s="49"/>
      <c r="AA5" s="49"/>
      <c r="AB5" s="49"/>
      <c r="AC5" s="49"/>
      <c r="AD5" s="49"/>
    </row>
    <row r="6" spans="1:30" s="44" customFormat="1">
      <c r="A6" s="46"/>
      <c r="B6" s="45">
        <v>1</v>
      </c>
      <c r="C6" s="81" t="s">
        <v>18</v>
      </c>
      <c r="D6" s="46"/>
      <c r="E6" s="46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</row>
    <row r="7" spans="1:30">
      <c r="A7" s="10"/>
      <c r="B7" s="11"/>
      <c r="C7" s="11"/>
      <c r="D7" s="7"/>
      <c r="E7" s="7"/>
      <c r="F7" s="7"/>
      <c r="G7" s="12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30" ht="24">
      <c r="A8" s="5"/>
      <c r="B8" s="5"/>
      <c r="C8" s="97"/>
      <c r="D8" s="98" t="s">
        <v>19</v>
      </c>
      <c r="E8" s="98" t="s">
        <v>20</v>
      </c>
      <c r="F8" s="98" t="s">
        <v>88</v>
      </c>
      <c r="G8" s="7"/>
      <c r="H8" s="7"/>
      <c r="I8" s="13"/>
      <c r="J8" s="14"/>
      <c r="K8" s="14"/>
      <c r="L8" s="14"/>
      <c r="M8" s="14"/>
      <c r="N8" s="15"/>
      <c r="O8" s="15"/>
      <c r="P8" s="7"/>
      <c r="Q8" s="7"/>
      <c r="R8" s="7"/>
      <c r="S8" s="7"/>
      <c r="T8" s="7"/>
      <c r="U8" s="7"/>
    </row>
    <row r="9" spans="1:30" ht="13.8">
      <c r="A9" s="5"/>
      <c r="B9" s="16">
        <v>1</v>
      </c>
      <c r="C9" s="99" t="str">
        <f>Assumptions!C41</f>
        <v>Land</v>
      </c>
      <c r="D9" s="119">
        <f>Assumptions!D41</f>
        <v>50</v>
      </c>
      <c r="E9" s="120">
        <f>Assumptions!E41</f>
        <v>0.02</v>
      </c>
      <c r="F9" s="119">
        <f>VLOOKUP(C9,'Regulatory Asset Base'!C155:H164,6,FALSE)</f>
        <v>0</v>
      </c>
      <c r="G9" s="7"/>
      <c r="H9" s="7"/>
      <c r="I9" s="17"/>
      <c r="J9" s="18"/>
      <c r="K9" s="19"/>
      <c r="L9" s="20"/>
      <c r="M9" s="20"/>
      <c r="N9" s="21"/>
      <c r="O9" s="21"/>
      <c r="P9" s="7"/>
      <c r="Q9" s="7"/>
      <c r="R9" s="7"/>
      <c r="S9" s="7"/>
      <c r="T9" s="7"/>
      <c r="U9" s="7"/>
    </row>
    <row r="10" spans="1:30" ht="13.8">
      <c r="A10" s="5"/>
      <c r="B10" s="16">
        <v>2</v>
      </c>
      <c r="C10" s="99" t="str">
        <f>Assumptions!C42</f>
        <v>Building</v>
      </c>
      <c r="D10" s="119">
        <f>Assumptions!D42</f>
        <v>50</v>
      </c>
      <c r="E10" s="120">
        <f>Assumptions!E42</f>
        <v>0.02</v>
      </c>
      <c r="F10" s="119">
        <f>VLOOKUP(C10,'Regulatory Asset Base'!C156:H165,6,FALSE)</f>
        <v>0</v>
      </c>
      <c r="G10" s="7"/>
      <c r="H10" s="7"/>
      <c r="I10" s="17"/>
      <c r="J10" s="18"/>
      <c r="K10" s="20"/>
      <c r="L10" s="20"/>
      <c r="M10" s="20"/>
      <c r="N10" s="21"/>
      <c r="O10" s="21"/>
      <c r="P10" s="7"/>
      <c r="Q10" s="7"/>
      <c r="R10" s="7"/>
      <c r="S10" s="7"/>
      <c r="T10" s="7"/>
      <c r="U10" s="7"/>
    </row>
    <row r="11" spans="1:30" ht="13.8">
      <c r="A11" s="5"/>
      <c r="B11" s="16">
        <v>3</v>
      </c>
      <c r="C11" s="99" t="str">
        <f>Assumptions!C43</f>
        <v>Substations</v>
      </c>
      <c r="D11" s="119">
        <f>Assumptions!D43</f>
        <v>20</v>
      </c>
      <c r="E11" s="120">
        <f>Assumptions!E43</f>
        <v>0.05</v>
      </c>
      <c r="F11" s="119">
        <f>VLOOKUP(C11,'Regulatory Asset Base'!C157:H166,6,FALSE)</f>
        <v>0</v>
      </c>
      <c r="G11" s="7"/>
      <c r="H11" s="7"/>
      <c r="I11" s="17"/>
      <c r="J11" s="18"/>
      <c r="K11" s="20"/>
      <c r="L11" s="20"/>
      <c r="M11" s="20"/>
      <c r="N11" s="21"/>
      <c r="O11" s="21"/>
      <c r="P11" s="7"/>
      <c r="Q11" s="7"/>
      <c r="R11" s="7"/>
      <c r="S11" s="7"/>
      <c r="T11" s="7"/>
      <c r="U11" s="7"/>
    </row>
    <row r="12" spans="1:30" ht="13.8">
      <c r="A12" s="5"/>
      <c r="B12" s="16">
        <v>4</v>
      </c>
      <c r="C12" s="99" t="str">
        <f>Assumptions!C44</f>
        <v>Lines</v>
      </c>
      <c r="D12" s="119">
        <f>Assumptions!D44</f>
        <v>20</v>
      </c>
      <c r="E12" s="120">
        <f>Assumptions!E44</f>
        <v>0.05</v>
      </c>
      <c r="F12" s="119">
        <f>VLOOKUP(C12,'Regulatory Asset Base'!C158:H167,6,FALSE)</f>
        <v>70228874.050195709</v>
      </c>
      <c r="G12" s="7"/>
      <c r="H12" s="7"/>
      <c r="I12" s="17"/>
      <c r="J12" s="18"/>
      <c r="K12" s="20"/>
      <c r="L12" s="20"/>
      <c r="M12" s="20"/>
      <c r="N12" s="21"/>
      <c r="O12" s="21"/>
      <c r="P12" s="7"/>
      <c r="Q12" s="7"/>
      <c r="R12" s="7"/>
      <c r="S12" s="7"/>
      <c r="T12" s="7"/>
      <c r="U12" s="7"/>
    </row>
    <row r="13" spans="1:30" ht="13.8">
      <c r="A13" s="5"/>
      <c r="B13" s="16">
        <v>5</v>
      </c>
      <c r="C13" s="99" t="str">
        <f>Assumptions!C45</f>
        <v>Transformers</v>
      </c>
      <c r="D13" s="119">
        <f>Assumptions!D45</f>
        <v>20</v>
      </c>
      <c r="E13" s="120">
        <f>Assumptions!E45</f>
        <v>0.05</v>
      </c>
      <c r="F13" s="119">
        <f>VLOOKUP(C13,'Regulatory Asset Base'!C159:H168,6,FALSE)</f>
        <v>16117890.858853325</v>
      </c>
      <c r="G13" s="7"/>
      <c r="H13" s="7"/>
      <c r="I13" s="7"/>
      <c r="J13" s="22"/>
      <c r="K13" s="23"/>
      <c r="L13" s="23"/>
      <c r="M13" s="23"/>
      <c r="N13" s="21"/>
      <c r="O13" s="21"/>
      <c r="P13" s="7"/>
      <c r="Q13" s="7"/>
      <c r="R13" s="7"/>
      <c r="S13" s="7"/>
      <c r="T13" s="7"/>
      <c r="U13" s="7"/>
    </row>
    <row r="14" spans="1:30" ht="13.8">
      <c r="A14" s="5"/>
      <c r="B14" s="16">
        <v>6</v>
      </c>
      <c r="C14" s="99" t="str">
        <f>Assumptions!C46</f>
        <v>Meters</v>
      </c>
      <c r="D14" s="119">
        <f>Assumptions!D46</f>
        <v>10</v>
      </c>
      <c r="E14" s="120">
        <f>Assumptions!E46</f>
        <v>0.1</v>
      </c>
      <c r="F14" s="119">
        <f>VLOOKUP(C14,'Regulatory Asset Base'!C160:H169,6,FALSE)</f>
        <v>322357.81717706652</v>
      </c>
      <c r="G14" s="7"/>
      <c r="H14" s="7"/>
      <c r="I14" s="17"/>
      <c r="J14" s="18"/>
      <c r="K14" s="19"/>
      <c r="L14" s="20"/>
      <c r="M14" s="20"/>
      <c r="N14" s="21"/>
      <c r="O14" s="21"/>
      <c r="P14" s="7"/>
      <c r="Q14" s="7"/>
      <c r="R14" s="7"/>
      <c r="S14" s="7"/>
      <c r="T14" s="7"/>
      <c r="U14" s="7"/>
    </row>
    <row r="15" spans="1:30" ht="13.8">
      <c r="A15" s="5"/>
      <c r="B15" s="16">
        <v>7</v>
      </c>
      <c r="C15" s="99" t="str">
        <f>Assumptions!C47</f>
        <v>Information and Communication</v>
      </c>
      <c r="D15" s="119">
        <f>Assumptions!D47</f>
        <v>5</v>
      </c>
      <c r="E15" s="120">
        <f>Assumptions!E47</f>
        <v>0.2</v>
      </c>
      <c r="F15" s="119">
        <f>VLOOKUP(C15,'Regulatory Asset Base'!C161:H170,6,FALSE)</f>
        <v>483536.72576559975</v>
      </c>
      <c r="G15" s="7"/>
      <c r="H15" s="7"/>
      <c r="I15" s="17"/>
      <c r="J15" s="18"/>
      <c r="K15" s="20"/>
      <c r="L15" s="20"/>
      <c r="M15" s="20"/>
      <c r="N15" s="21"/>
      <c r="O15" s="21"/>
      <c r="P15" s="7"/>
      <c r="Q15" s="7"/>
      <c r="R15" s="7"/>
      <c r="S15" s="7"/>
      <c r="T15" s="7"/>
      <c r="U15" s="7"/>
    </row>
    <row r="16" spans="1:30" ht="13.8">
      <c r="A16" s="5"/>
      <c r="B16" s="16">
        <v>8</v>
      </c>
      <c r="C16" s="99" t="str">
        <f>Assumptions!C48</f>
        <v>Other Equipment</v>
      </c>
      <c r="D16" s="119">
        <f>Assumptions!D48</f>
        <v>5</v>
      </c>
      <c r="E16" s="120">
        <f>Assumptions!E48</f>
        <v>0.2</v>
      </c>
      <c r="F16" s="119">
        <f>VLOOKUP(C16,'Regulatory Asset Base'!C162:H171,6,FALSE)</f>
        <v>2546626.7556988257</v>
      </c>
      <c r="G16" s="7"/>
      <c r="H16" s="7"/>
      <c r="I16" s="17"/>
      <c r="J16" s="18"/>
      <c r="K16" s="20"/>
      <c r="L16" s="20"/>
      <c r="M16" s="20"/>
      <c r="N16" s="21"/>
      <c r="O16" s="21"/>
      <c r="P16" s="7"/>
      <c r="Q16" s="7"/>
      <c r="R16" s="7"/>
      <c r="S16" s="7"/>
      <c r="T16" s="7"/>
      <c r="U16" s="7"/>
    </row>
    <row r="17" spans="1:30" ht="13.8">
      <c r="A17" s="5"/>
      <c r="B17" s="16">
        <v>9</v>
      </c>
      <c r="C17" s="99" t="str">
        <f>Assumptions!C49</f>
        <v>Vehicles</v>
      </c>
      <c r="D17" s="119">
        <f>Assumptions!D49</f>
        <v>5</v>
      </c>
      <c r="E17" s="120">
        <f>Assumptions!E49</f>
        <v>0.2</v>
      </c>
      <c r="F17" s="119">
        <f>VLOOKUP(C17,'Regulatory Asset Base'!C163:H172,6,FALSE)</f>
        <v>4835367.2576559978</v>
      </c>
      <c r="G17" s="7"/>
      <c r="H17" s="7"/>
      <c r="I17" s="17"/>
      <c r="J17" s="18"/>
      <c r="K17" s="20"/>
      <c r="L17" s="20"/>
      <c r="M17" s="20"/>
      <c r="N17" s="21"/>
      <c r="O17" s="21"/>
      <c r="P17" s="7"/>
      <c r="Q17" s="7"/>
      <c r="R17" s="7"/>
      <c r="S17" s="7"/>
      <c r="T17" s="7"/>
      <c r="U17" s="7"/>
    </row>
    <row r="18" spans="1:30" ht="13.8">
      <c r="A18" s="5"/>
      <c r="B18" s="16">
        <v>10</v>
      </c>
      <c r="C18" s="99" t="str">
        <f>Assumptions!C50</f>
        <v>Furniture &amp; Fittings</v>
      </c>
      <c r="D18" s="119">
        <f>Assumptions!D50</f>
        <v>5</v>
      </c>
      <c r="E18" s="120">
        <f>Assumptions!E50</f>
        <v>0.2</v>
      </c>
      <c r="F18" s="119">
        <f>VLOOKUP(C18,'Regulatory Asset Base'!C164:H173,6,FALSE)</f>
        <v>154731.75224499195</v>
      </c>
      <c r="G18" s="7"/>
      <c r="H18" s="7"/>
      <c r="I18" s="7"/>
      <c r="J18" s="22"/>
      <c r="K18" s="23"/>
      <c r="L18" s="23"/>
      <c r="M18" s="23"/>
      <c r="N18" s="21"/>
      <c r="O18" s="21"/>
      <c r="P18" s="7"/>
      <c r="Q18" s="7"/>
      <c r="R18" s="7"/>
      <c r="S18" s="7"/>
      <c r="T18" s="7"/>
      <c r="U18" s="7"/>
    </row>
    <row r="19" spans="1:30">
      <c r="A19" s="50"/>
      <c r="B19" s="51"/>
      <c r="C19" s="52"/>
      <c r="D19" s="50"/>
      <c r="E19" s="50"/>
      <c r="F19" s="50"/>
      <c r="G19" s="50"/>
      <c r="H19" s="50"/>
      <c r="I19" s="53"/>
      <c r="J19" s="50"/>
      <c r="K19" s="50"/>
      <c r="L19" s="50"/>
      <c r="M19" s="50"/>
      <c r="N19" s="50"/>
      <c r="O19" s="50"/>
      <c r="P19" s="5"/>
      <c r="Q19" s="5"/>
      <c r="R19" s="5"/>
      <c r="S19" s="5"/>
      <c r="T19" s="5"/>
    </row>
    <row r="20" spans="1:30">
      <c r="A20" s="50"/>
      <c r="B20" s="51"/>
      <c r="C20" s="52"/>
      <c r="D20" s="50"/>
      <c r="E20" s="50"/>
      <c r="F20" s="50"/>
      <c r="G20" s="50"/>
      <c r="H20" s="50"/>
      <c r="I20" s="53"/>
      <c r="J20" s="50"/>
      <c r="K20" s="50"/>
      <c r="L20" s="50"/>
      <c r="M20" s="50"/>
      <c r="N20" s="50"/>
      <c r="O20" s="50"/>
      <c r="P20" s="5"/>
      <c r="Q20" s="5"/>
      <c r="R20" s="5"/>
      <c r="S20" s="5"/>
      <c r="T20" s="5"/>
    </row>
    <row r="21" spans="1:30" s="44" customFormat="1">
      <c r="A21" s="46"/>
      <c r="B21" s="45">
        <v>2</v>
      </c>
      <c r="C21" s="46" t="s">
        <v>89</v>
      </c>
      <c r="D21" s="46"/>
      <c r="E21" s="46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</row>
    <row r="22" spans="1:30">
      <c r="A22" s="50"/>
      <c r="B22" s="51"/>
      <c r="C22" s="52"/>
      <c r="D22" s="50"/>
      <c r="E22" s="50"/>
      <c r="F22" s="50"/>
      <c r="G22" s="50"/>
      <c r="H22" s="50"/>
      <c r="I22" s="53"/>
      <c r="J22" s="50"/>
      <c r="K22" s="50"/>
      <c r="L22" s="50"/>
      <c r="M22" s="50"/>
      <c r="N22" s="50"/>
      <c r="O22" s="50"/>
      <c r="P22" s="5"/>
      <c r="Q22" s="5"/>
      <c r="R22" s="5"/>
      <c r="S22" s="5"/>
      <c r="T22" s="5"/>
    </row>
    <row r="23" spans="1:30" ht="12.6" customHeight="1">
      <c r="A23" s="50"/>
      <c r="B23" s="51"/>
      <c r="C23" s="52"/>
      <c r="D23" s="50"/>
      <c r="E23" s="50"/>
      <c r="F23" s="50"/>
      <c r="G23" s="50"/>
      <c r="H23" s="50"/>
      <c r="I23" s="53"/>
      <c r="J23" s="50"/>
      <c r="K23" s="50"/>
      <c r="L23" s="50"/>
      <c r="M23" s="50"/>
      <c r="N23" s="50"/>
      <c r="O23" s="50"/>
      <c r="P23" s="5"/>
      <c r="Q23" s="5"/>
      <c r="R23" s="5"/>
      <c r="S23" s="5"/>
      <c r="T23" s="5"/>
    </row>
    <row r="24" spans="1:30" ht="12.6" customHeight="1">
      <c r="A24" s="50"/>
      <c r="B24" s="51"/>
      <c r="D24" s="50"/>
      <c r="E24" s="50"/>
      <c r="F24" s="50"/>
      <c r="G24" s="50"/>
      <c r="H24" s="50"/>
      <c r="I24" s="53"/>
      <c r="J24" s="50"/>
      <c r="K24" s="50"/>
      <c r="L24" s="50"/>
      <c r="M24" s="50"/>
      <c r="N24" s="50"/>
      <c r="O24" s="50"/>
      <c r="P24" s="5"/>
      <c r="Q24" s="5"/>
      <c r="R24" s="5"/>
      <c r="S24" s="5"/>
      <c r="T24" s="5"/>
    </row>
    <row r="25" spans="1:30" ht="12.6" customHeight="1">
      <c r="A25" s="50"/>
      <c r="B25" s="51"/>
      <c r="C25" s="121" t="s">
        <v>90</v>
      </c>
      <c r="D25" s="121" t="s">
        <v>60</v>
      </c>
      <c r="E25" s="99"/>
      <c r="F25" s="122">
        <f t="shared" ref="F25:AD26" si="0">F54+F106+F158+F210+F262+F314+F366+F418+F470+F522</f>
        <v>94689385.217591524</v>
      </c>
      <c r="G25" s="122">
        <f t="shared" ca="1" si="0"/>
        <v>88735758.692148268</v>
      </c>
      <c r="H25" s="122">
        <f t="shared" ca="1" si="0"/>
        <v>82782132.166705042</v>
      </c>
      <c r="I25" s="122">
        <f t="shared" ca="1" si="0"/>
        <v>76828505.641261801</v>
      </c>
      <c r="J25" s="122">
        <f t="shared" ca="1" si="0"/>
        <v>70874879.115818575</v>
      </c>
      <c r="K25" s="122">
        <f t="shared" ca="1" si="0"/>
        <v>64921252.590375327</v>
      </c>
      <c r="L25" s="122">
        <f t="shared" ca="1" si="0"/>
        <v>60571678.563205168</v>
      </c>
      <c r="M25" s="122">
        <f t="shared" ca="1" si="0"/>
        <v>56222104.536035016</v>
      </c>
      <c r="N25" s="122">
        <f t="shared" ca="1" si="0"/>
        <v>51872530.508864857</v>
      </c>
      <c r="O25" s="122">
        <f t="shared" ca="1" si="0"/>
        <v>47522956.481694706</v>
      </c>
      <c r="P25" s="122">
        <f t="shared" ca="1" si="0"/>
        <v>43173382.454524547</v>
      </c>
      <c r="Q25" s="122">
        <f t="shared" ca="1" si="0"/>
        <v>38856044.209072091</v>
      </c>
      <c r="R25" s="122">
        <f t="shared" ca="1" si="0"/>
        <v>34538705.963619642</v>
      </c>
      <c r="S25" s="122">
        <f t="shared" ca="1" si="0"/>
        <v>30221367.718167186</v>
      </c>
      <c r="T25" s="122">
        <f t="shared" ca="1" si="0"/>
        <v>25904029.472714733</v>
      </c>
      <c r="U25" s="122">
        <f t="shared" ca="1" si="0"/>
        <v>21586691.227262281</v>
      </c>
      <c r="V25" s="122">
        <f t="shared" ca="1" si="0"/>
        <v>17269352.981809828</v>
      </c>
      <c r="W25" s="122">
        <f t="shared" ca="1" si="0"/>
        <v>12952014.736357376</v>
      </c>
      <c r="X25" s="122">
        <f t="shared" ca="1" si="0"/>
        <v>8634676.4909049235</v>
      </c>
      <c r="Y25" s="122">
        <f t="shared" ca="1" si="0"/>
        <v>4317338.2454524729</v>
      </c>
      <c r="Z25" s="122">
        <f t="shared" ca="1" si="0"/>
        <v>2.0758307073265314E-8</v>
      </c>
      <c r="AA25" s="122">
        <f t="shared" ca="1" si="0"/>
        <v>2.0758307073265314E-8</v>
      </c>
      <c r="AB25" s="122">
        <f t="shared" ca="1" si="0"/>
        <v>2.0758307073265314E-8</v>
      </c>
      <c r="AC25" s="122">
        <f t="shared" ca="1" si="0"/>
        <v>2.0758307073265314E-8</v>
      </c>
      <c r="AD25" s="122">
        <f t="shared" ca="1" si="0"/>
        <v>2.0758307073265314E-8</v>
      </c>
    </row>
    <row r="26" spans="1:30" ht="12.6" customHeight="1">
      <c r="A26" s="50"/>
      <c r="B26" s="51"/>
      <c r="C26" s="121" t="s">
        <v>89</v>
      </c>
      <c r="D26" s="121" t="s">
        <v>60</v>
      </c>
      <c r="E26" s="122"/>
      <c r="F26" s="122">
        <f t="shared" si="0"/>
        <v>0</v>
      </c>
      <c r="G26" s="122">
        <f t="shared" ca="1" si="0"/>
        <v>5953626.5254432419</v>
      </c>
      <c r="H26" s="122">
        <f t="shared" ca="1" si="0"/>
        <v>5953626.5254432419</v>
      </c>
      <c r="I26" s="122">
        <f t="shared" ca="1" si="0"/>
        <v>5953626.5254432419</v>
      </c>
      <c r="J26" s="122">
        <f t="shared" ca="1" si="0"/>
        <v>5953626.5254432419</v>
      </c>
      <c r="K26" s="122">
        <f t="shared" ca="1" si="0"/>
        <v>5953626.5254432419</v>
      </c>
      <c r="L26" s="122">
        <f t="shared" ca="1" si="0"/>
        <v>4349574.027170158</v>
      </c>
      <c r="M26" s="122">
        <f t="shared" ca="1" si="0"/>
        <v>4349574.027170158</v>
      </c>
      <c r="N26" s="122">
        <f t="shared" ca="1" si="0"/>
        <v>4349574.027170158</v>
      </c>
      <c r="O26" s="122">
        <f t="shared" ca="1" si="0"/>
        <v>4349574.027170158</v>
      </c>
      <c r="P26" s="122">
        <f t="shared" ca="1" si="0"/>
        <v>4349574.027170158</v>
      </c>
      <c r="Q26" s="122">
        <f t="shared" ca="1" si="0"/>
        <v>4317338.2454524515</v>
      </c>
      <c r="R26" s="122">
        <f t="shared" ca="1" si="0"/>
        <v>4317338.2454524515</v>
      </c>
      <c r="S26" s="122">
        <f t="shared" ca="1" si="0"/>
        <v>4317338.2454524515</v>
      </c>
      <c r="T26" s="122">
        <f t="shared" ca="1" si="0"/>
        <v>4317338.2454524515</v>
      </c>
      <c r="U26" s="122">
        <f t="shared" ca="1" si="0"/>
        <v>4317338.2454524515</v>
      </c>
      <c r="V26" s="122">
        <f t="shared" ca="1" si="0"/>
        <v>4317338.2454524515</v>
      </c>
      <c r="W26" s="122">
        <f t="shared" ca="1" si="0"/>
        <v>4317338.2454524515</v>
      </c>
      <c r="X26" s="122">
        <f t="shared" ca="1" si="0"/>
        <v>4317338.2454524515</v>
      </c>
      <c r="Y26" s="122">
        <f t="shared" ca="1" si="0"/>
        <v>4317338.2454524515</v>
      </c>
      <c r="Z26" s="122">
        <f t="shared" ca="1" si="0"/>
        <v>4317338.2454524515</v>
      </c>
      <c r="AA26" s="122">
        <f t="shared" ca="1" si="0"/>
        <v>0</v>
      </c>
      <c r="AB26" s="122">
        <f t="shared" ca="1" si="0"/>
        <v>0</v>
      </c>
      <c r="AC26" s="122">
        <f t="shared" ca="1" si="0"/>
        <v>0</v>
      </c>
      <c r="AD26" s="122">
        <f t="shared" ca="1" si="0"/>
        <v>0</v>
      </c>
    </row>
    <row r="27" spans="1:30" ht="12.6" customHeight="1">
      <c r="A27" s="50"/>
      <c r="B27" s="51"/>
      <c r="C27" s="54"/>
      <c r="D27" s="54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</row>
    <row r="28" spans="1:30" ht="12.6" customHeight="1">
      <c r="A28" s="50"/>
      <c r="B28" s="51"/>
      <c r="C28" s="121" t="s">
        <v>91</v>
      </c>
      <c r="D28" s="121"/>
      <c r="E28" s="122"/>
      <c r="F28" s="123">
        <f>Assumptions!F27</f>
        <v>0.28339999999999999</v>
      </c>
      <c r="G28" s="123">
        <f>Assumptions!G27</f>
        <v>0.28339999999999999</v>
      </c>
      <c r="H28" s="123">
        <f>Assumptions!H27</f>
        <v>0.28339999999999999</v>
      </c>
      <c r="I28" s="123">
        <f>Assumptions!I27</f>
        <v>0.28339999999999999</v>
      </c>
      <c r="J28" s="123">
        <f>Assumptions!J27</f>
        <v>0.28339999999999999</v>
      </c>
      <c r="K28" s="123">
        <f>Assumptions!K27</f>
        <v>0.28339999999999999</v>
      </c>
      <c r="L28" s="123">
        <f>Assumptions!L27</f>
        <v>0.28339999999999999</v>
      </c>
      <c r="M28" s="123">
        <f>Assumptions!M27</f>
        <v>0.28339999999999999</v>
      </c>
      <c r="N28" s="123">
        <f>Assumptions!N27</f>
        <v>0.28339999999999999</v>
      </c>
      <c r="O28" s="123">
        <f>Assumptions!O27</f>
        <v>0.28339999999999999</v>
      </c>
      <c r="P28" s="123">
        <f>Assumptions!P27</f>
        <v>0.28339999999999999</v>
      </c>
      <c r="Q28" s="123">
        <f>Assumptions!Q27</f>
        <v>0.28339999999999999</v>
      </c>
      <c r="R28" s="123">
        <f>Assumptions!R27</f>
        <v>0.28339999999999999</v>
      </c>
      <c r="S28" s="123">
        <f>Assumptions!S27</f>
        <v>0.28339999999999999</v>
      </c>
      <c r="T28" s="123">
        <f>Assumptions!T27</f>
        <v>0.28339999999999999</v>
      </c>
      <c r="U28" s="123">
        <f>Assumptions!U27</f>
        <v>0.28339999999999999</v>
      </c>
      <c r="V28" s="123">
        <f>Assumptions!V27</f>
        <v>0.28339999999999999</v>
      </c>
      <c r="W28" s="123">
        <f>Assumptions!W27</f>
        <v>0.28339999999999999</v>
      </c>
      <c r="X28" s="123">
        <f>Assumptions!X27</f>
        <v>0.28339999999999999</v>
      </c>
      <c r="Y28" s="123">
        <f>Assumptions!Y27</f>
        <v>0.28339999999999999</v>
      </c>
      <c r="Z28" s="123">
        <f>Assumptions!Z27</f>
        <v>0.28339999999999999</v>
      </c>
      <c r="AA28" s="123">
        <f>Assumptions!AA27</f>
        <v>0.28339999999999999</v>
      </c>
      <c r="AB28" s="123">
        <f>Assumptions!AB27</f>
        <v>0.28339999999999999</v>
      </c>
      <c r="AC28" s="123">
        <f>Assumptions!AC27</f>
        <v>0.28339999999999999</v>
      </c>
      <c r="AD28" s="123">
        <f>Assumptions!AD27</f>
        <v>0.28339999999999999</v>
      </c>
    </row>
    <row r="29" spans="1:30" ht="12.6" customHeight="1">
      <c r="A29" s="50"/>
      <c r="B29" s="51"/>
      <c r="C29" s="121" t="s">
        <v>92</v>
      </c>
      <c r="D29" s="121"/>
      <c r="E29" s="122"/>
      <c r="F29" s="122">
        <f>F28*F25</f>
        <v>26834971.770665437</v>
      </c>
      <c r="G29" s="122">
        <f t="shared" ref="G29:AD29" ca="1" si="1">G28*G25</f>
        <v>25147714.013354819</v>
      </c>
      <c r="H29" s="122">
        <f t="shared" ca="1" si="1"/>
        <v>23460456.256044209</v>
      </c>
      <c r="I29" s="122">
        <f t="shared" ca="1" si="1"/>
        <v>21773198.498733595</v>
      </c>
      <c r="J29" s="122">
        <f t="shared" ca="1" si="1"/>
        <v>20085940.741422985</v>
      </c>
      <c r="K29" s="122">
        <f t="shared" ca="1" si="1"/>
        <v>18398682.984112367</v>
      </c>
      <c r="L29" s="122">
        <f t="shared" ca="1" si="1"/>
        <v>17166013.704812344</v>
      </c>
      <c r="M29" s="122">
        <f t="shared" ca="1" si="1"/>
        <v>15933344.425512323</v>
      </c>
      <c r="N29" s="122">
        <f t="shared" ca="1" si="1"/>
        <v>14700675.1462123</v>
      </c>
      <c r="O29" s="122">
        <f t="shared" ca="1" si="1"/>
        <v>13468005.866912279</v>
      </c>
      <c r="P29" s="122">
        <f t="shared" ca="1" si="1"/>
        <v>12235336.587612256</v>
      </c>
      <c r="Q29" s="122">
        <f t="shared" ca="1" si="1"/>
        <v>11011802.928851031</v>
      </c>
      <c r="R29" s="122">
        <f t="shared" ca="1" si="1"/>
        <v>9788269.2700898051</v>
      </c>
      <c r="S29" s="122">
        <f t="shared" ca="1" si="1"/>
        <v>8564735.6113285795</v>
      </c>
      <c r="T29" s="122">
        <f t="shared" ca="1" si="1"/>
        <v>7341201.9525673548</v>
      </c>
      <c r="U29" s="122">
        <f t="shared" ca="1" si="1"/>
        <v>6117668.2938061301</v>
      </c>
      <c r="V29" s="122">
        <f t="shared" ca="1" si="1"/>
        <v>4894134.6350449054</v>
      </c>
      <c r="W29" s="122">
        <f t="shared" ca="1" si="1"/>
        <v>3670600.9762836802</v>
      </c>
      <c r="X29" s="122">
        <f t="shared" ca="1" si="1"/>
        <v>2447067.317522455</v>
      </c>
      <c r="Y29" s="122">
        <f t="shared" ca="1" si="1"/>
        <v>1223533.6587612308</v>
      </c>
      <c r="Z29" s="122">
        <f t="shared" ca="1" si="1"/>
        <v>5.8829042245633894E-9</v>
      </c>
      <c r="AA29" s="122">
        <f t="shared" ca="1" si="1"/>
        <v>5.8829042245633894E-9</v>
      </c>
      <c r="AB29" s="122">
        <f t="shared" ca="1" si="1"/>
        <v>5.8829042245633894E-9</v>
      </c>
      <c r="AC29" s="122">
        <f t="shared" ca="1" si="1"/>
        <v>5.8829042245633894E-9</v>
      </c>
      <c r="AD29" s="122">
        <f t="shared" ca="1" si="1"/>
        <v>5.8829042245633894E-9</v>
      </c>
    </row>
    <row r="30" spans="1:30" ht="12.6" customHeight="1">
      <c r="A30" s="50"/>
      <c r="B30" s="51"/>
      <c r="C30" s="52"/>
      <c r="D30" s="50"/>
      <c r="E30" s="50"/>
      <c r="F30" s="50"/>
      <c r="G30" s="50"/>
      <c r="H30" s="50"/>
      <c r="I30" s="53"/>
      <c r="J30" s="50"/>
      <c r="K30" s="50"/>
      <c r="L30" s="50"/>
      <c r="M30" s="50"/>
      <c r="N30" s="50"/>
      <c r="O30" s="50"/>
      <c r="P30" s="5"/>
      <c r="Q30" s="5"/>
      <c r="R30" s="5"/>
      <c r="S30" s="5"/>
      <c r="T30" s="5"/>
    </row>
    <row r="31" spans="1:30" ht="12.6" customHeight="1">
      <c r="A31" s="50"/>
      <c r="B31" s="51"/>
      <c r="C31" s="52"/>
      <c r="D31" s="50"/>
      <c r="E31" s="50"/>
      <c r="F31" s="50"/>
      <c r="G31" s="50"/>
      <c r="H31" s="50"/>
      <c r="I31" s="53"/>
      <c r="J31" s="50"/>
      <c r="K31" s="50"/>
      <c r="L31" s="50"/>
      <c r="M31" s="50"/>
      <c r="N31" s="50"/>
      <c r="O31" s="50"/>
      <c r="P31" s="5"/>
      <c r="Q31" s="5"/>
      <c r="R31" s="5"/>
      <c r="S31" s="5"/>
      <c r="T31" s="5"/>
    </row>
    <row r="32" spans="1:30" s="44" customFormat="1">
      <c r="A32" s="46"/>
      <c r="B32" s="45">
        <v>3</v>
      </c>
      <c r="C32" s="46" t="str">
        <f>LOOKUP(D32,$B$9:$C$18)</f>
        <v>Land</v>
      </c>
      <c r="D32" s="46">
        <v>1</v>
      </c>
      <c r="E32" s="46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</row>
    <row r="33" spans="1:30">
      <c r="A33" s="56"/>
      <c r="B33" s="11"/>
      <c r="C33" s="10"/>
      <c r="D33" s="57"/>
      <c r="E33" s="58"/>
      <c r="F33" s="7"/>
      <c r="G33" s="57"/>
      <c r="H33" s="58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30" ht="14.4" customHeight="1">
      <c r="A34" s="59"/>
      <c r="B34" s="60"/>
      <c r="C34" s="60" t="s">
        <v>93</v>
      </c>
      <c r="D34" s="58"/>
      <c r="E34" s="5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61"/>
      <c r="Q34" s="61"/>
      <c r="R34" s="61"/>
      <c r="S34" s="61"/>
      <c r="T34" s="61"/>
      <c r="U34" s="61"/>
    </row>
    <row r="35" spans="1:30">
      <c r="A35" s="62"/>
      <c r="B35" s="62"/>
      <c r="C35" s="62"/>
      <c r="D35" s="63"/>
      <c r="E35" s="5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</row>
    <row r="36" spans="1:30" ht="12" customHeight="1">
      <c r="A36" s="62"/>
      <c r="B36" s="62"/>
      <c r="C36" s="62"/>
      <c r="D36" s="63"/>
      <c r="E36" s="5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</row>
    <row r="37" spans="1:30" ht="11.4" customHeight="1">
      <c r="A37" s="62"/>
      <c r="B37" s="62"/>
      <c r="C37" s="64" t="s">
        <v>94</v>
      </c>
      <c r="D37" s="129" t="s">
        <v>60</v>
      </c>
      <c r="E37" s="5"/>
      <c r="F37" s="121">
        <f>LOOKUP(D32,$B$9:$B$18,$F$9:$F$18)</f>
        <v>0</v>
      </c>
      <c r="G37" s="122">
        <f>F37</f>
        <v>0</v>
      </c>
      <c r="H37" s="122">
        <f>G37</f>
        <v>0</v>
      </c>
      <c r="I37" s="122">
        <f t="shared" ref="I37:AD37" si="2">H37</f>
        <v>0</v>
      </c>
      <c r="J37" s="122">
        <f t="shared" si="2"/>
        <v>0</v>
      </c>
      <c r="K37" s="122">
        <f t="shared" si="2"/>
        <v>0</v>
      </c>
      <c r="L37" s="122">
        <f t="shared" si="2"/>
        <v>0</v>
      </c>
      <c r="M37" s="122">
        <f t="shared" si="2"/>
        <v>0</v>
      </c>
      <c r="N37" s="122">
        <f t="shared" si="2"/>
        <v>0</v>
      </c>
      <c r="O37" s="122">
        <f t="shared" si="2"/>
        <v>0</v>
      </c>
      <c r="P37" s="122">
        <f t="shared" si="2"/>
        <v>0</v>
      </c>
      <c r="Q37" s="122">
        <f t="shared" si="2"/>
        <v>0</v>
      </c>
      <c r="R37" s="122">
        <f t="shared" si="2"/>
        <v>0</v>
      </c>
      <c r="S37" s="122">
        <f t="shared" si="2"/>
        <v>0</v>
      </c>
      <c r="T37" s="122">
        <f t="shared" si="2"/>
        <v>0</v>
      </c>
      <c r="U37" s="122">
        <f t="shared" si="2"/>
        <v>0</v>
      </c>
      <c r="V37" s="122">
        <f t="shared" si="2"/>
        <v>0</v>
      </c>
      <c r="W37" s="122">
        <f t="shared" si="2"/>
        <v>0</v>
      </c>
      <c r="X37" s="122">
        <f t="shared" si="2"/>
        <v>0</v>
      </c>
      <c r="Y37" s="122">
        <f t="shared" si="2"/>
        <v>0</v>
      </c>
      <c r="Z37" s="122">
        <f t="shared" si="2"/>
        <v>0</v>
      </c>
      <c r="AA37" s="122">
        <f t="shared" si="2"/>
        <v>0</v>
      </c>
      <c r="AB37" s="122">
        <f t="shared" si="2"/>
        <v>0</v>
      </c>
      <c r="AC37" s="122">
        <f t="shared" si="2"/>
        <v>0</v>
      </c>
      <c r="AD37" s="122">
        <f t="shared" si="2"/>
        <v>0</v>
      </c>
    </row>
    <row r="38" spans="1:30" ht="11.4" customHeight="1">
      <c r="A38" s="62"/>
      <c r="B38" s="62"/>
      <c r="C38" s="64" t="s">
        <v>95</v>
      </c>
      <c r="D38" s="129" t="s">
        <v>60</v>
      </c>
      <c r="E38" s="5"/>
      <c r="F38" s="121"/>
      <c r="G38" s="122">
        <f>F43</f>
        <v>0</v>
      </c>
      <c r="H38" s="122">
        <f>G43</f>
        <v>0</v>
      </c>
      <c r="I38" s="122">
        <f t="shared" ref="I38:Z38" si="3">H43</f>
        <v>0</v>
      </c>
      <c r="J38" s="122">
        <f t="shared" si="3"/>
        <v>0</v>
      </c>
      <c r="K38" s="122">
        <f t="shared" si="3"/>
        <v>0</v>
      </c>
      <c r="L38" s="122">
        <f t="shared" si="3"/>
        <v>0</v>
      </c>
      <c r="M38" s="122">
        <f t="shared" si="3"/>
        <v>0</v>
      </c>
      <c r="N38" s="122">
        <f t="shared" si="3"/>
        <v>0</v>
      </c>
      <c r="O38" s="122">
        <f t="shared" si="3"/>
        <v>0</v>
      </c>
      <c r="P38" s="122">
        <f t="shared" si="3"/>
        <v>0</v>
      </c>
      <c r="Q38" s="122">
        <f t="shared" si="3"/>
        <v>0</v>
      </c>
      <c r="R38" s="122">
        <f t="shared" si="3"/>
        <v>0</v>
      </c>
      <c r="S38" s="122">
        <f t="shared" si="3"/>
        <v>0</v>
      </c>
      <c r="T38" s="122">
        <f t="shared" si="3"/>
        <v>0</v>
      </c>
      <c r="U38" s="122">
        <f t="shared" si="3"/>
        <v>0</v>
      </c>
      <c r="V38" s="122">
        <f t="shared" si="3"/>
        <v>0</v>
      </c>
      <c r="W38" s="122">
        <f t="shared" si="3"/>
        <v>0</v>
      </c>
      <c r="X38" s="122">
        <f t="shared" si="3"/>
        <v>0</v>
      </c>
      <c r="Y38" s="122">
        <f t="shared" si="3"/>
        <v>0</v>
      </c>
      <c r="Z38" s="122">
        <f t="shared" si="3"/>
        <v>0</v>
      </c>
      <c r="AA38" s="122">
        <f>Z43</f>
        <v>0</v>
      </c>
      <c r="AB38" s="122">
        <f t="shared" ref="AB38:AD38" si="4">AA43</f>
        <v>0</v>
      </c>
      <c r="AC38" s="122">
        <f t="shared" si="4"/>
        <v>0</v>
      </c>
      <c r="AD38" s="122">
        <f t="shared" si="4"/>
        <v>0</v>
      </c>
    </row>
    <row r="39" spans="1:30">
      <c r="A39" s="62"/>
      <c r="B39" s="62"/>
      <c r="C39" s="64" t="s">
        <v>96</v>
      </c>
      <c r="D39" s="129" t="s">
        <v>60</v>
      </c>
      <c r="E39" s="5"/>
      <c r="F39" s="123"/>
      <c r="G39" s="123">
        <f t="shared" ref="G39:AD39" si="5">LOOKUP($D32,$B$9:$B$18,$E$9:$E$18)</f>
        <v>0.02</v>
      </c>
      <c r="H39" s="123">
        <f t="shared" si="5"/>
        <v>0.02</v>
      </c>
      <c r="I39" s="123">
        <f t="shared" si="5"/>
        <v>0.02</v>
      </c>
      <c r="J39" s="123">
        <f t="shared" si="5"/>
        <v>0.02</v>
      </c>
      <c r="K39" s="123">
        <f t="shared" si="5"/>
        <v>0.02</v>
      </c>
      <c r="L39" s="123">
        <f t="shared" si="5"/>
        <v>0.02</v>
      </c>
      <c r="M39" s="123">
        <f t="shared" si="5"/>
        <v>0.02</v>
      </c>
      <c r="N39" s="123">
        <f t="shared" si="5"/>
        <v>0.02</v>
      </c>
      <c r="O39" s="123">
        <f t="shared" si="5"/>
        <v>0.02</v>
      </c>
      <c r="P39" s="123">
        <f t="shared" si="5"/>
        <v>0.02</v>
      </c>
      <c r="Q39" s="123">
        <f t="shared" si="5"/>
        <v>0.02</v>
      </c>
      <c r="R39" s="123">
        <f t="shared" si="5"/>
        <v>0.02</v>
      </c>
      <c r="S39" s="123">
        <f t="shared" si="5"/>
        <v>0.02</v>
      </c>
      <c r="T39" s="123">
        <f t="shared" si="5"/>
        <v>0.02</v>
      </c>
      <c r="U39" s="123">
        <f t="shared" si="5"/>
        <v>0.02</v>
      </c>
      <c r="V39" s="123">
        <f t="shared" si="5"/>
        <v>0.02</v>
      </c>
      <c r="W39" s="123">
        <f t="shared" si="5"/>
        <v>0.02</v>
      </c>
      <c r="X39" s="123">
        <f t="shared" si="5"/>
        <v>0.02</v>
      </c>
      <c r="Y39" s="123">
        <f t="shared" si="5"/>
        <v>0.02</v>
      </c>
      <c r="Z39" s="123">
        <f t="shared" si="5"/>
        <v>0.02</v>
      </c>
      <c r="AA39" s="123">
        <f t="shared" si="5"/>
        <v>0.02</v>
      </c>
      <c r="AB39" s="123">
        <f t="shared" si="5"/>
        <v>0.02</v>
      </c>
      <c r="AC39" s="123">
        <f t="shared" si="5"/>
        <v>0.02</v>
      </c>
      <c r="AD39" s="123">
        <f t="shared" si="5"/>
        <v>0.02</v>
      </c>
    </row>
    <row r="40" spans="1:30">
      <c r="A40" s="62"/>
      <c r="B40" s="62"/>
      <c r="C40" s="64" t="s">
        <v>97</v>
      </c>
      <c r="D40" s="129" t="s">
        <v>60</v>
      </c>
      <c r="E40" s="5"/>
      <c r="F40" s="122">
        <f t="shared" ref="F40:AD40" si="6">E42</f>
        <v>0</v>
      </c>
      <c r="G40" s="122">
        <f t="shared" si="6"/>
        <v>0</v>
      </c>
      <c r="H40" s="122">
        <f t="shared" si="6"/>
        <v>0</v>
      </c>
      <c r="I40" s="122">
        <f t="shared" si="6"/>
        <v>0</v>
      </c>
      <c r="J40" s="122">
        <f t="shared" si="6"/>
        <v>0</v>
      </c>
      <c r="K40" s="122">
        <f t="shared" si="6"/>
        <v>0</v>
      </c>
      <c r="L40" s="122">
        <f t="shared" si="6"/>
        <v>0</v>
      </c>
      <c r="M40" s="122">
        <f t="shared" si="6"/>
        <v>0</v>
      </c>
      <c r="N40" s="122">
        <f t="shared" si="6"/>
        <v>0</v>
      </c>
      <c r="O40" s="122">
        <f t="shared" si="6"/>
        <v>0</v>
      </c>
      <c r="P40" s="122">
        <f t="shared" si="6"/>
        <v>0</v>
      </c>
      <c r="Q40" s="122">
        <f t="shared" si="6"/>
        <v>0</v>
      </c>
      <c r="R40" s="122">
        <f t="shared" si="6"/>
        <v>0</v>
      </c>
      <c r="S40" s="122">
        <f t="shared" si="6"/>
        <v>0</v>
      </c>
      <c r="T40" s="122">
        <f t="shared" si="6"/>
        <v>0</v>
      </c>
      <c r="U40" s="122">
        <f t="shared" si="6"/>
        <v>0</v>
      </c>
      <c r="V40" s="122">
        <f t="shared" si="6"/>
        <v>0</v>
      </c>
      <c r="W40" s="122">
        <f t="shared" si="6"/>
        <v>0</v>
      </c>
      <c r="X40" s="122">
        <f t="shared" si="6"/>
        <v>0</v>
      </c>
      <c r="Y40" s="122">
        <f t="shared" si="6"/>
        <v>0</v>
      </c>
      <c r="Z40" s="122">
        <f t="shared" si="6"/>
        <v>0</v>
      </c>
      <c r="AA40" s="122">
        <f t="shared" si="6"/>
        <v>0</v>
      </c>
      <c r="AB40" s="122">
        <f t="shared" si="6"/>
        <v>0</v>
      </c>
      <c r="AC40" s="122">
        <f t="shared" si="6"/>
        <v>0</v>
      </c>
      <c r="AD40" s="122">
        <f t="shared" si="6"/>
        <v>0</v>
      </c>
    </row>
    <row r="41" spans="1:30">
      <c r="A41" s="62"/>
      <c r="B41" s="62"/>
      <c r="C41" s="64" t="s">
        <v>98</v>
      </c>
      <c r="D41" s="129" t="s">
        <v>60</v>
      </c>
      <c r="E41" s="5"/>
      <c r="F41" s="122">
        <f t="shared" ref="F41:Y41" si="7">IF(F38&gt;0,F37*F39,0)</f>
        <v>0</v>
      </c>
      <c r="G41" s="122">
        <f t="shared" si="7"/>
        <v>0</v>
      </c>
      <c r="H41" s="122">
        <f t="shared" si="7"/>
        <v>0</v>
      </c>
      <c r="I41" s="122">
        <f t="shared" si="7"/>
        <v>0</v>
      </c>
      <c r="J41" s="122">
        <f t="shared" si="7"/>
        <v>0</v>
      </c>
      <c r="K41" s="122">
        <f t="shared" si="7"/>
        <v>0</v>
      </c>
      <c r="L41" s="122">
        <f t="shared" si="7"/>
        <v>0</v>
      </c>
      <c r="M41" s="122">
        <f t="shared" si="7"/>
        <v>0</v>
      </c>
      <c r="N41" s="122">
        <f t="shared" si="7"/>
        <v>0</v>
      </c>
      <c r="O41" s="122">
        <f t="shared" si="7"/>
        <v>0</v>
      </c>
      <c r="P41" s="122">
        <f t="shared" si="7"/>
        <v>0</v>
      </c>
      <c r="Q41" s="122">
        <f t="shared" si="7"/>
        <v>0</v>
      </c>
      <c r="R41" s="122">
        <f t="shared" si="7"/>
        <v>0</v>
      </c>
      <c r="S41" s="122">
        <f t="shared" si="7"/>
        <v>0</v>
      </c>
      <c r="T41" s="122">
        <f t="shared" si="7"/>
        <v>0</v>
      </c>
      <c r="U41" s="122">
        <f t="shared" si="7"/>
        <v>0</v>
      </c>
      <c r="V41" s="122">
        <f t="shared" si="7"/>
        <v>0</v>
      </c>
      <c r="W41" s="122">
        <f t="shared" si="7"/>
        <v>0</v>
      </c>
      <c r="X41" s="122">
        <f t="shared" si="7"/>
        <v>0</v>
      </c>
      <c r="Y41" s="122">
        <f t="shared" si="7"/>
        <v>0</v>
      </c>
      <c r="Z41" s="122">
        <f>IF(Z38&gt;0,Z37*Z39,0)</f>
        <v>0</v>
      </c>
      <c r="AA41" s="122">
        <f>IF(AA38&gt;0,AA37*AA39,0)</f>
        <v>0</v>
      </c>
      <c r="AB41" s="122">
        <f>IF(AB38&gt;0,AB37*AB39,0)</f>
        <v>0</v>
      </c>
      <c r="AC41" s="122">
        <f>IF(AC38&gt;0,AC37*AC39,0)</f>
        <v>0</v>
      </c>
      <c r="AD41" s="122">
        <f>IF(AD38&gt;0,AD37*AD39,0)</f>
        <v>0</v>
      </c>
    </row>
    <row r="42" spans="1:30">
      <c r="A42" s="62"/>
      <c r="B42" s="62"/>
      <c r="C42" s="64" t="s">
        <v>89</v>
      </c>
      <c r="D42" s="129" t="s">
        <v>60</v>
      </c>
      <c r="E42" s="5"/>
      <c r="F42" s="122">
        <v>0</v>
      </c>
      <c r="G42" s="122">
        <f t="shared" ref="G42:AD42" si="8">SUM(G40:G41)</f>
        <v>0</v>
      </c>
      <c r="H42" s="122">
        <f t="shared" si="8"/>
        <v>0</v>
      </c>
      <c r="I42" s="122">
        <f t="shared" si="8"/>
        <v>0</v>
      </c>
      <c r="J42" s="122">
        <f t="shared" si="8"/>
        <v>0</v>
      </c>
      <c r="K42" s="122">
        <f t="shared" si="8"/>
        <v>0</v>
      </c>
      <c r="L42" s="122">
        <f t="shared" si="8"/>
        <v>0</v>
      </c>
      <c r="M42" s="122">
        <f t="shared" si="8"/>
        <v>0</v>
      </c>
      <c r="N42" s="122">
        <f t="shared" si="8"/>
        <v>0</v>
      </c>
      <c r="O42" s="122">
        <f t="shared" si="8"/>
        <v>0</v>
      </c>
      <c r="P42" s="122">
        <f t="shared" si="8"/>
        <v>0</v>
      </c>
      <c r="Q42" s="122">
        <f t="shared" si="8"/>
        <v>0</v>
      </c>
      <c r="R42" s="122">
        <f t="shared" si="8"/>
        <v>0</v>
      </c>
      <c r="S42" s="122">
        <f t="shared" si="8"/>
        <v>0</v>
      </c>
      <c r="T42" s="122">
        <f t="shared" si="8"/>
        <v>0</v>
      </c>
      <c r="U42" s="122">
        <f t="shared" si="8"/>
        <v>0</v>
      </c>
      <c r="V42" s="122">
        <f t="shared" si="8"/>
        <v>0</v>
      </c>
      <c r="W42" s="122">
        <f t="shared" si="8"/>
        <v>0</v>
      </c>
      <c r="X42" s="122">
        <f t="shared" si="8"/>
        <v>0</v>
      </c>
      <c r="Y42" s="122">
        <f t="shared" si="8"/>
        <v>0</v>
      </c>
      <c r="Z42" s="122">
        <f t="shared" si="8"/>
        <v>0</v>
      </c>
      <c r="AA42" s="122">
        <f t="shared" si="8"/>
        <v>0</v>
      </c>
      <c r="AB42" s="122">
        <f t="shared" si="8"/>
        <v>0</v>
      </c>
      <c r="AC42" s="122">
        <f t="shared" si="8"/>
        <v>0</v>
      </c>
      <c r="AD42" s="122">
        <f t="shared" si="8"/>
        <v>0</v>
      </c>
    </row>
    <row r="43" spans="1:30">
      <c r="A43" s="62"/>
      <c r="B43" s="62"/>
      <c r="C43" s="64" t="s">
        <v>99</v>
      </c>
      <c r="D43" s="129" t="s">
        <v>60</v>
      </c>
      <c r="E43" s="5"/>
      <c r="F43" s="121">
        <f>LOOKUP(D32,$B$9:$B$18,$F$9:$F$18)</f>
        <v>0</v>
      </c>
      <c r="G43" s="122">
        <f t="shared" ref="G43:AD43" si="9">G37-G42</f>
        <v>0</v>
      </c>
      <c r="H43" s="122">
        <f t="shared" si="9"/>
        <v>0</v>
      </c>
      <c r="I43" s="122">
        <f t="shared" si="9"/>
        <v>0</v>
      </c>
      <c r="J43" s="122">
        <f t="shared" si="9"/>
        <v>0</v>
      </c>
      <c r="K43" s="122">
        <f t="shared" si="9"/>
        <v>0</v>
      </c>
      <c r="L43" s="122">
        <f t="shared" si="9"/>
        <v>0</v>
      </c>
      <c r="M43" s="122">
        <f t="shared" si="9"/>
        <v>0</v>
      </c>
      <c r="N43" s="122">
        <f t="shared" si="9"/>
        <v>0</v>
      </c>
      <c r="O43" s="122">
        <f t="shared" si="9"/>
        <v>0</v>
      </c>
      <c r="P43" s="122">
        <f t="shared" si="9"/>
        <v>0</v>
      </c>
      <c r="Q43" s="122">
        <f t="shared" si="9"/>
        <v>0</v>
      </c>
      <c r="R43" s="122">
        <f t="shared" si="9"/>
        <v>0</v>
      </c>
      <c r="S43" s="122">
        <f t="shared" si="9"/>
        <v>0</v>
      </c>
      <c r="T43" s="122">
        <f t="shared" si="9"/>
        <v>0</v>
      </c>
      <c r="U43" s="122">
        <f t="shared" si="9"/>
        <v>0</v>
      </c>
      <c r="V43" s="122">
        <f t="shared" si="9"/>
        <v>0</v>
      </c>
      <c r="W43" s="122">
        <f t="shared" si="9"/>
        <v>0</v>
      </c>
      <c r="X43" s="122">
        <f t="shared" si="9"/>
        <v>0</v>
      </c>
      <c r="Y43" s="122">
        <f t="shared" si="9"/>
        <v>0</v>
      </c>
      <c r="Z43" s="122">
        <f t="shared" si="9"/>
        <v>0</v>
      </c>
      <c r="AA43" s="122">
        <f t="shared" si="9"/>
        <v>0</v>
      </c>
      <c r="AB43" s="122">
        <f t="shared" si="9"/>
        <v>0</v>
      </c>
      <c r="AC43" s="122">
        <f t="shared" si="9"/>
        <v>0</v>
      </c>
      <c r="AD43" s="122">
        <f t="shared" si="9"/>
        <v>0</v>
      </c>
    </row>
    <row r="44" spans="1:30">
      <c r="A44" s="65"/>
      <c r="B44" s="62"/>
      <c r="C44" s="62"/>
      <c r="D44" s="130"/>
      <c r="E44" s="55"/>
      <c r="F44" s="66"/>
      <c r="G44" s="55"/>
      <c r="H44" s="55"/>
      <c r="I44" s="55"/>
      <c r="J44" s="55"/>
      <c r="K44" s="55"/>
      <c r="L44" s="55"/>
      <c r="M44" s="55"/>
      <c r="N44" s="55"/>
      <c r="O44" s="55"/>
      <c r="P44" s="5"/>
      <c r="Q44" s="5"/>
      <c r="R44" s="62"/>
      <c r="S44" s="62"/>
      <c r="T44" s="62"/>
      <c r="U44" s="62"/>
    </row>
    <row r="45" spans="1:30">
      <c r="A45" s="65"/>
      <c r="B45" s="62"/>
      <c r="C45" s="62"/>
      <c r="D45" s="130"/>
      <c r="E45" s="55"/>
      <c r="F45" s="66"/>
      <c r="G45" s="55"/>
      <c r="H45" s="55"/>
      <c r="I45" s="55"/>
      <c r="J45" s="55"/>
      <c r="K45" s="55"/>
      <c r="L45" s="55"/>
      <c r="M45" s="55"/>
      <c r="N45" s="55"/>
      <c r="O45" s="55"/>
      <c r="P45" s="5"/>
      <c r="Q45" s="5"/>
      <c r="R45" s="62"/>
      <c r="S45" s="62"/>
      <c r="T45" s="62"/>
      <c r="U45" s="62"/>
    </row>
    <row r="46" spans="1:30">
      <c r="A46" s="62"/>
      <c r="B46" s="62"/>
      <c r="C46" s="67" t="s">
        <v>100</v>
      </c>
      <c r="D46" s="131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"/>
      <c r="Q46" s="5"/>
      <c r="R46" s="62"/>
      <c r="S46" s="62"/>
      <c r="T46" s="62"/>
      <c r="U46" s="62"/>
    </row>
    <row r="47" spans="1:30">
      <c r="A47" s="68"/>
      <c r="B47" s="68"/>
      <c r="C47" s="69" t="s">
        <v>101</v>
      </c>
      <c r="D47" s="129" t="s">
        <v>60</v>
      </c>
      <c r="E47" s="5"/>
      <c r="F47" s="122">
        <v>0</v>
      </c>
      <c r="G47" s="122">
        <f>F51</f>
        <v>0</v>
      </c>
      <c r="H47" s="122">
        <f ca="1">G51</f>
        <v>0</v>
      </c>
      <c r="I47" s="122">
        <f t="shared" ref="I47:AD47" ca="1" si="10">H51</f>
        <v>0</v>
      </c>
      <c r="J47" s="122">
        <f t="shared" ca="1" si="10"/>
        <v>0</v>
      </c>
      <c r="K47" s="124">
        <f t="shared" ca="1" si="10"/>
        <v>0</v>
      </c>
      <c r="L47" s="124">
        <f t="shared" ca="1" si="10"/>
        <v>0</v>
      </c>
      <c r="M47" s="124">
        <f t="shared" ca="1" si="10"/>
        <v>0</v>
      </c>
      <c r="N47" s="124">
        <f t="shared" ca="1" si="10"/>
        <v>0</v>
      </c>
      <c r="O47" s="124">
        <f t="shared" ca="1" si="10"/>
        <v>0</v>
      </c>
      <c r="P47" s="124">
        <f t="shared" ca="1" si="10"/>
        <v>0</v>
      </c>
      <c r="Q47" s="124">
        <f t="shared" ca="1" si="10"/>
        <v>0</v>
      </c>
      <c r="R47" s="124">
        <f t="shared" ca="1" si="10"/>
        <v>0</v>
      </c>
      <c r="S47" s="124">
        <f t="shared" ca="1" si="10"/>
        <v>0</v>
      </c>
      <c r="T47" s="124">
        <f t="shared" ca="1" si="10"/>
        <v>0</v>
      </c>
      <c r="U47" s="124">
        <f t="shared" ca="1" si="10"/>
        <v>0</v>
      </c>
      <c r="V47" s="124">
        <f t="shared" ca="1" si="10"/>
        <v>0</v>
      </c>
      <c r="W47" s="124">
        <f t="shared" ca="1" si="10"/>
        <v>0</v>
      </c>
      <c r="X47" s="124">
        <f t="shared" ca="1" si="10"/>
        <v>0</v>
      </c>
      <c r="Y47" s="124">
        <f t="shared" ca="1" si="10"/>
        <v>0</v>
      </c>
      <c r="Z47" s="124">
        <f t="shared" ca="1" si="10"/>
        <v>0</v>
      </c>
      <c r="AA47" s="124">
        <f t="shared" ca="1" si="10"/>
        <v>0</v>
      </c>
      <c r="AB47" s="124">
        <f t="shared" ca="1" si="10"/>
        <v>0</v>
      </c>
      <c r="AC47" s="122">
        <f t="shared" ca="1" si="10"/>
        <v>0</v>
      </c>
      <c r="AD47" s="122">
        <f t="shared" ca="1" si="10"/>
        <v>0</v>
      </c>
    </row>
    <row r="48" spans="1:30">
      <c r="A48" s="68"/>
      <c r="B48" s="68"/>
      <c r="C48" s="69" t="s">
        <v>102</v>
      </c>
      <c r="D48" s="129" t="s">
        <v>60</v>
      </c>
      <c r="E48" s="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</row>
    <row r="49" spans="1:30">
      <c r="A49" s="68"/>
      <c r="B49" s="68"/>
      <c r="C49" s="69" t="s">
        <v>103</v>
      </c>
      <c r="D49" s="129" t="s">
        <v>60</v>
      </c>
      <c r="E49" s="5"/>
      <c r="F49" s="122">
        <f>INDEX('Regulatory Asset Base'!J$155:J$164,                    MATCH($C32,'Regulatory Asset Base'!$C$155:$C$164,0))</f>
        <v>0</v>
      </c>
      <c r="G49" s="122">
        <f>INDEX('Regulatory Asset Base'!K$155:K$164,                    MATCH($C32,'Regulatory Asset Base'!$C$155:$C$164,0))</f>
        <v>0</v>
      </c>
      <c r="H49" s="122">
        <f>INDEX('Regulatory Asset Base'!L$155:L$164,                    MATCH($C32,'Regulatory Asset Base'!$C$155:$C$164,0))</f>
        <v>0</v>
      </c>
      <c r="I49" s="122">
        <f>INDEX('Regulatory Asset Base'!M$155:M$164,                    MATCH($C32,'Regulatory Asset Base'!$C$155:$C$164,0))</f>
        <v>0</v>
      </c>
      <c r="J49" s="122">
        <f>INDEX('Regulatory Asset Base'!N$155:N$164,                    MATCH($C32,'Regulatory Asset Base'!$C$155:$C$164,0))</f>
        <v>0</v>
      </c>
      <c r="K49" s="122">
        <f>INDEX('Regulatory Asset Base'!O$155:O$164,                    MATCH($C32,'Regulatory Asset Base'!$C$155:$C$164,0))</f>
        <v>0</v>
      </c>
      <c r="L49" s="122">
        <f>INDEX('Regulatory Asset Base'!P$155:P$164,                    MATCH($C32,'Regulatory Asset Base'!$C$155:$C$164,0))</f>
        <v>0</v>
      </c>
      <c r="M49" s="122">
        <f>INDEX('Regulatory Asset Base'!Q$155:Q$164,                    MATCH($C32,'Regulatory Asset Base'!$C$155:$C$164,0))</f>
        <v>0</v>
      </c>
      <c r="N49" s="122">
        <f>INDEX('Regulatory Asset Base'!R$155:R$164,                    MATCH($C32,'Regulatory Asset Base'!$C$155:$C$164,0))</f>
        <v>0</v>
      </c>
      <c r="O49" s="122">
        <f>INDEX('Regulatory Asset Base'!S$155:S$164,                    MATCH($C32,'Regulatory Asset Base'!$C$155:$C$164,0))</f>
        <v>0</v>
      </c>
      <c r="P49" s="122">
        <f>INDEX('Regulatory Asset Base'!T$155:T$164,                    MATCH($C32,'Regulatory Asset Base'!$C$155:$C$164,0))</f>
        <v>0</v>
      </c>
      <c r="Q49" s="122">
        <f>INDEX('Regulatory Asset Base'!U$155:U$164,                    MATCH($C32,'Regulatory Asset Base'!$C$155:$C$164,0))</f>
        <v>0</v>
      </c>
      <c r="R49" s="122">
        <f>INDEX('Regulatory Asset Base'!V$155:V$164,                    MATCH($C32,'Regulatory Asset Base'!$C$155:$C$164,0))</f>
        <v>0</v>
      </c>
      <c r="S49" s="122">
        <f>INDEX('Regulatory Asset Base'!W$155:W$164,                    MATCH($C32,'Regulatory Asset Base'!$C$155:$C$164,0))</f>
        <v>0</v>
      </c>
      <c r="T49" s="122">
        <f>INDEX('Regulatory Asset Base'!X$155:X$164,                    MATCH($C32,'Regulatory Asset Base'!$C$155:$C$164,0))</f>
        <v>0</v>
      </c>
      <c r="U49" s="122">
        <f>INDEX('Regulatory Asset Base'!Y$155:Y$164,                    MATCH($C32,'Regulatory Asset Base'!$C$155:$C$164,0))</f>
        <v>0</v>
      </c>
      <c r="V49" s="122">
        <f>INDEX('Regulatory Asset Base'!Z$155:Z$164,                    MATCH($C32,'Regulatory Asset Base'!$C$155:$C$164,0))</f>
        <v>0</v>
      </c>
      <c r="W49" s="122">
        <f>INDEX('Regulatory Asset Base'!AA$155:AA$164,                    MATCH($C32,'Regulatory Asset Base'!$C$155:$C$164,0))</f>
        <v>0</v>
      </c>
      <c r="X49" s="122">
        <f>INDEX('Regulatory Asset Base'!AB$155:AB$164,                    MATCH($C32,'Regulatory Asset Base'!$C$155:$C$164,0))</f>
        <v>0</v>
      </c>
      <c r="Y49" s="122">
        <f>INDEX('Regulatory Asset Base'!AC$155:AC$164,                    MATCH($C32,'Regulatory Asset Base'!$C$155:$C$164,0))</f>
        <v>0</v>
      </c>
      <c r="Z49" s="122">
        <f>INDEX('Regulatory Asset Base'!AD$155:AD$164,                    MATCH($C32,'Regulatory Asset Base'!$C$155:$C$164,0))</f>
        <v>0</v>
      </c>
      <c r="AA49" s="122">
        <f>INDEX('Regulatory Asset Base'!AE$155:AE$164,                    MATCH($C32,'Regulatory Asset Base'!$C$155:$C$164,0))</f>
        <v>0</v>
      </c>
      <c r="AB49" s="122">
        <f>INDEX('Regulatory Asset Base'!AF$155:AF$164,                    MATCH($C32,'Regulatory Asset Base'!$C$155:$C$164,0))</f>
        <v>0</v>
      </c>
      <c r="AC49" s="122">
        <f>INDEX('Regulatory Asset Base'!AG$155:AG$164,                    MATCH($C32,'Regulatory Asset Base'!$C$155:$C$164,0))</f>
        <v>0</v>
      </c>
      <c r="AD49" s="122">
        <f>INDEX('Regulatory Asset Base'!AH$155:AH$164,                    MATCH($C32,'Regulatory Asset Base'!$C$155:$C$164,0))</f>
        <v>0</v>
      </c>
    </row>
    <row r="50" spans="1:30">
      <c r="A50" s="68"/>
      <c r="B50" s="68"/>
      <c r="C50" s="69" t="s">
        <v>104</v>
      </c>
      <c r="D50" s="129" t="s">
        <v>60</v>
      </c>
      <c r="E50" s="5"/>
      <c r="F50" s="122">
        <f>F81</f>
        <v>0</v>
      </c>
      <c r="G50" s="122">
        <f ca="1">G81</f>
        <v>0</v>
      </c>
      <c r="H50" s="122">
        <f ca="1">H81</f>
        <v>0</v>
      </c>
      <c r="I50" s="122">
        <f t="shared" ref="I50:AD50" ca="1" si="11">I81</f>
        <v>0</v>
      </c>
      <c r="J50" s="122">
        <f t="shared" ca="1" si="11"/>
        <v>0</v>
      </c>
      <c r="K50" s="122">
        <f t="shared" ca="1" si="11"/>
        <v>0</v>
      </c>
      <c r="L50" s="122">
        <f t="shared" ca="1" si="11"/>
        <v>0</v>
      </c>
      <c r="M50" s="122">
        <f t="shared" ca="1" si="11"/>
        <v>0</v>
      </c>
      <c r="N50" s="122">
        <f t="shared" ca="1" si="11"/>
        <v>0</v>
      </c>
      <c r="O50" s="122">
        <f t="shared" ca="1" si="11"/>
        <v>0</v>
      </c>
      <c r="P50" s="122">
        <f t="shared" ca="1" si="11"/>
        <v>0</v>
      </c>
      <c r="Q50" s="122">
        <f t="shared" ca="1" si="11"/>
        <v>0</v>
      </c>
      <c r="R50" s="122">
        <f t="shared" ca="1" si="11"/>
        <v>0</v>
      </c>
      <c r="S50" s="122">
        <f t="shared" ca="1" si="11"/>
        <v>0</v>
      </c>
      <c r="T50" s="122">
        <f t="shared" ca="1" si="11"/>
        <v>0</v>
      </c>
      <c r="U50" s="122">
        <f t="shared" ca="1" si="11"/>
        <v>0</v>
      </c>
      <c r="V50" s="122">
        <f t="shared" ca="1" si="11"/>
        <v>0</v>
      </c>
      <c r="W50" s="122">
        <f t="shared" ca="1" si="11"/>
        <v>0</v>
      </c>
      <c r="X50" s="122">
        <f t="shared" ca="1" si="11"/>
        <v>0</v>
      </c>
      <c r="Y50" s="122">
        <f t="shared" ca="1" si="11"/>
        <v>0</v>
      </c>
      <c r="Z50" s="122">
        <f t="shared" ca="1" si="11"/>
        <v>0</v>
      </c>
      <c r="AA50" s="122">
        <f t="shared" ca="1" si="11"/>
        <v>0</v>
      </c>
      <c r="AB50" s="122">
        <f t="shared" ca="1" si="11"/>
        <v>0</v>
      </c>
      <c r="AC50" s="122">
        <f t="shared" ca="1" si="11"/>
        <v>0</v>
      </c>
      <c r="AD50" s="122">
        <f t="shared" ca="1" si="11"/>
        <v>0</v>
      </c>
    </row>
    <row r="51" spans="1:30">
      <c r="A51" s="68"/>
      <c r="B51" s="68"/>
      <c r="C51" s="69" t="s">
        <v>105</v>
      </c>
      <c r="D51" s="129" t="s">
        <v>60</v>
      </c>
      <c r="E51" s="5"/>
      <c r="F51" s="122">
        <f t="shared" ref="F51:G51" si="12">SUM(F47:F49)-F50</f>
        <v>0</v>
      </c>
      <c r="G51" s="122">
        <f t="shared" ca="1" si="12"/>
        <v>0</v>
      </c>
      <c r="H51" s="122">
        <f ca="1">SUM(H47:H49)-H50</f>
        <v>0</v>
      </c>
      <c r="I51" s="122">
        <f t="shared" ref="I51:J51" ca="1" si="13">SUM(I47:I49)-I50</f>
        <v>0</v>
      </c>
      <c r="J51" s="124">
        <f t="shared" ca="1" si="13"/>
        <v>0</v>
      </c>
      <c r="K51" s="124">
        <f t="shared" ref="K51:M51" ca="1" si="14">SUM(K47:K49)-K50</f>
        <v>0</v>
      </c>
      <c r="L51" s="124">
        <f t="shared" ca="1" si="14"/>
        <v>0</v>
      </c>
      <c r="M51" s="124">
        <f t="shared" ca="1" si="14"/>
        <v>0</v>
      </c>
      <c r="N51" s="124">
        <f t="shared" ref="N51:AD51" ca="1" si="15">SUM(N47:N49)-N50</f>
        <v>0</v>
      </c>
      <c r="O51" s="124">
        <f t="shared" ca="1" si="15"/>
        <v>0</v>
      </c>
      <c r="P51" s="124">
        <f t="shared" ca="1" si="15"/>
        <v>0</v>
      </c>
      <c r="Q51" s="124">
        <f t="shared" ca="1" si="15"/>
        <v>0</v>
      </c>
      <c r="R51" s="124">
        <f t="shared" ca="1" si="15"/>
        <v>0</v>
      </c>
      <c r="S51" s="124">
        <f t="shared" ca="1" si="15"/>
        <v>0</v>
      </c>
      <c r="T51" s="124">
        <f t="shared" ca="1" si="15"/>
        <v>0</v>
      </c>
      <c r="U51" s="124">
        <f t="shared" ca="1" si="15"/>
        <v>0</v>
      </c>
      <c r="V51" s="124">
        <f t="shared" ca="1" si="15"/>
        <v>0</v>
      </c>
      <c r="W51" s="124">
        <f t="shared" ca="1" si="15"/>
        <v>0</v>
      </c>
      <c r="X51" s="124">
        <f t="shared" ca="1" si="15"/>
        <v>0</v>
      </c>
      <c r="Y51" s="124">
        <f t="shared" ca="1" si="15"/>
        <v>0</v>
      </c>
      <c r="Z51" s="124">
        <f t="shared" ca="1" si="15"/>
        <v>0</v>
      </c>
      <c r="AA51" s="124">
        <f t="shared" ca="1" si="15"/>
        <v>0</v>
      </c>
      <c r="AB51" s="122">
        <f t="shared" ca="1" si="15"/>
        <v>0</v>
      </c>
      <c r="AC51" s="122">
        <f t="shared" ca="1" si="15"/>
        <v>0</v>
      </c>
      <c r="AD51" s="122">
        <f t="shared" ca="1" si="15"/>
        <v>0</v>
      </c>
    </row>
    <row r="52" spans="1:30">
      <c r="A52" s="5"/>
      <c r="B52" s="5"/>
      <c r="C52" s="5"/>
      <c r="D52" s="129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30">
      <c r="A53" s="5"/>
      <c r="B53" s="5"/>
      <c r="C53" s="5"/>
      <c r="D53" s="129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30">
      <c r="A54" s="68"/>
      <c r="B54" s="68"/>
      <c r="C54" s="69" t="s">
        <v>106</v>
      </c>
      <c r="D54" s="129" t="s">
        <v>60</v>
      </c>
      <c r="E54" s="5"/>
      <c r="F54" s="126">
        <f>F43</f>
        <v>0</v>
      </c>
      <c r="G54" s="124">
        <f ca="1">F54+G49-(G41+G50)</f>
        <v>0</v>
      </c>
      <c r="H54" s="124">
        <f t="shared" ref="H54:AD54" ca="1" si="16">G54+H49-(H41+H50)</f>
        <v>0</v>
      </c>
      <c r="I54" s="124">
        <f t="shared" ca="1" si="16"/>
        <v>0</v>
      </c>
      <c r="J54" s="124">
        <f t="shared" ca="1" si="16"/>
        <v>0</v>
      </c>
      <c r="K54" s="124">
        <f t="shared" ca="1" si="16"/>
        <v>0</v>
      </c>
      <c r="L54" s="124">
        <f t="shared" ca="1" si="16"/>
        <v>0</v>
      </c>
      <c r="M54" s="124">
        <f t="shared" ca="1" si="16"/>
        <v>0</v>
      </c>
      <c r="N54" s="124">
        <f t="shared" ca="1" si="16"/>
        <v>0</v>
      </c>
      <c r="O54" s="124">
        <f t="shared" ca="1" si="16"/>
        <v>0</v>
      </c>
      <c r="P54" s="124">
        <f t="shared" ca="1" si="16"/>
        <v>0</v>
      </c>
      <c r="Q54" s="124">
        <f t="shared" ca="1" si="16"/>
        <v>0</v>
      </c>
      <c r="R54" s="124">
        <f t="shared" ca="1" si="16"/>
        <v>0</v>
      </c>
      <c r="S54" s="124">
        <f t="shared" ca="1" si="16"/>
        <v>0</v>
      </c>
      <c r="T54" s="124">
        <f t="shared" ca="1" si="16"/>
        <v>0</v>
      </c>
      <c r="U54" s="124">
        <f t="shared" ca="1" si="16"/>
        <v>0</v>
      </c>
      <c r="V54" s="124">
        <f t="shared" ca="1" si="16"/>
        <v>0</v>
      </c>
      <c r="W54" s="124">
        <f t="shared" ca="1" si="16"/>
        <v>0</v>
      </c>
      <c r="X54" s="124">
        <f t="shared" ca="1" si="16"/>
        <v>0</v>
      </c>
      <c r="Y54" s="124">
        <f t="shared" ca="1" si="16"/>
        <v>0</v>
      </c>
      <c r="Z54" s="124">
        <f t="shared" ca="1" si="16"/>
        <v>0</v>
      </c>
      <c r="AA54" s="124">
        <f t="shared" ca="1" si="16"/>
        <v>0</v>
      </c>
      <c r="AB54" s="124">
        <f t="shared" ca="1" si="16"/>
        <v>0</v>
      </c>
      <c r="AC54" s="124">
        <f t="shared" ca="1" si="16"/>
        <v>0</v>
      </c>
      <c r="AD54" s="124">
        <f t="shared" ca="1" si="16"/>
        <v>0</v>
      </c>
    </row>
    <row r="55" spans="1:30">
      <c r="A55" s="68"/>
      <c r="B55" s="68"/>
      <c r="C55" s="67" t="s">
        <v>107</v>
      </c>
      <c r="D55" s="129" t="s">
        <v>60</v>
      </c>
      <c r="E55" s="5"/>
      <c r="F55" s="122">
        <f t="shared" ref="F55" si="17">(F80+F41)</f>
        <v>0</v>
      </c>
      <c r="G55" s="124">
        <f ca="1">(G41+G50)</f>
        <v>0</v>
      </c>
      <c r="H55" s="124">
        <f ca="1">(H41+H50)</f>
        <v>0</v>
      </c>
      <c r="I55" s="124">
        <f ca="1">(I41+I50)</f>
        <v>0</v>
      </c>
      <c r="J55" s="124">
        <f t="shared" ref="J55:AD55" ca="1" si="18">(J41+J50)</f>
        <v>0</v>
      </c>
      <c r="K55" s="124">
        <f t="shared" ca="1" si="18"/>
        <v>0</v>
      </c>
      <c r="L55" s="124">
        <f t="shared" ca="1" si="18"/>
        <v>0</v>
      </c>
      <c r="M55" s="124">
        <f t="shared" ca="1" si="18"/>
        <v>0</v>
      </c>
      <c r="N55" s="124">
        <f ca="1">(N41+N50)</f>
        <v>0</v>
      </c>
      <c r="O55" s="124">
        <f t="shared" ca="1" si="18"/>
        <v>0</v>
      </c>
      <c r="P55" s="124">
        <f t="shared" ca="1" si="18"/>
        <v>0</v>
      </c>
      <c r="Q55" s="124">
        <f t="shared" ca="1" si="18"/>
        <v>0</v>
      </c>
      <c r="R55" s="124">
        <f t="shared" ca="1" si="18"/>
        <v>0</v>
      </c>
      <c r="S55" s="124">
        <f t="shared" ca="1" si="18"/>
        <v>0</v>
      </c>
      <c r="T55" s="124">
        <f t="shared" ca="1" si="18"/>
        <v>0</v>
      </c>
      <c r="U55" s="124">
        <f t="shared" ca="1" si="18"/>
        <v>0</v>
      </c>
      <c r="V55" s="124">
        <f t="shared" ca="1" si="18"/>
        <v>0</v>
      </c>
      <c r="W55" s="124">
        <f t="shared" ca="1" si="18"/>
        <v>0</v>
      </c>
      <c r="X55" s="124">
        <f t="shared" ca="1" si="18"/>
        <v>0</v>
      </c>
      <c r="Y55" s="124">
        <f t="shared" ca="1" si="18"/>
        <v>0</v>
      </c>
      <c r="Z55" s="124">
        <f t="shared" ca="1" si="18"/>
        <v>0</v>
      </c>
      <c r="AA55" s="124">
        <f t="shared" ca="1" si="18"/>
        <v>0</v>
      </c>
      <c r="AB55" s="124">
        <f t="shared" ca="1" si="18"/>
        <v>0</v>
      </c>
      <c r="AC55" s="124">
        <f t="shared" ca="1" si="18"/>
        <v>0</v>
      </c>
      <c r="AD55" s="124">
        <f t="shared" ca="1" si="18"/>
        <v>0</v>
      </c>
    </row>
    <row r="56" spans="1:30">
      <c r="A56" s="70"/>
      <c r="B56" s="71"/>
      <c r="C56" s="68"/>
      <c r="D56" s="132"/>
      <c r="E56" s="5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68"/>
      <c r="Q56" s="68"/>
      <c r="R56" s="68"/>
      <c r="S56" s="68"/>
      <c r="T56" s="68"/>
      <c r="U56" s="68"/>
    </row>
    <row r="57" spans="1:30">
      <c r="A57" s="7"/>
      <c r="B57" s="38"/>
      <c r="C57" s="72" t="s">
        <v>108</v>
      </c>
      <c r="D57" s="132"/>
      <c r="E57" s="5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7"/>
    </row>
    <row r="58" spans="1:30">
      <c r="A58" s="7"/>
      <c r="B58" s="38"/>
      <c r="C58" s="72"/>
      <c r="D58" s="132"/>
      <c r="E58" s="5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1:30">
      <c r="A59" s="7"/>
      <c r="B59" s="38"/>
      <c r="C59" s="72"/>
      <c r="D59" s="132"/>
      <c r="E59" s="5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spans="1:30">
      <c r="A60" s="8"/>
      <c r="B60" s="62"/>
      <c r="C60" s="11" t="s">
        <v>109</v>
      </c>
      <c r="D60" s="132"/>
      <c r="E60" s="7" t="str">
        <f>C49</f>
        <v>Additional Asset - nominal value</v>
      </c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</row>
    <row r="61" spans="1:30" ht="12" customHeight="1">
      <c r="A61" s="73"/>
      <c r="B61" s="62"/>
      <c r="C61" s="74">
        <f>Assumptions!$E$10</f>
        <v>2025</v>
      </c>
      <c r="D61" s="132" t="s">
        <v>60</v>
      </c>
      <c r="E61" s="127"/>
      <c r="F61" s="122">
        <f t="shared" ref="F61:O70" si="19">IF(F$4&lt;$C61,0,IF(F$4&gt;=$C61+$D$9,0,$E61/$D$9))</f>
        <v>0</v>
      </c>
      <c r="G61" s="122">
        <f t="shared" si="19"/>
        <v>0</v>
      </c>
      <c r="H61" s="122">
        <f t="shared" si="19"/>
        <v>0</v>
      </c>
      <c r="I61" s="122">
        <f t="shared" si="19"/>
        <v>0</v>
      </c>
      <c r="J61" s="122">
        <f t="shared" si="19"/>
        <v>0</v>
      </c>
      <c r="K61" s="122">
        <f t="shared" si="19"/>
        <v>0</v>
      </c>
      <c r="L61" s="122">
        <f t="shared" si="19"/>
        <v>0</v>
      </c>
      <c r="M61" s="122">
        <f t="shared" si="19"/>
        <v>0</v>
      </c>
      <c r="N61" s="122">
        <f t="shared" si="19"/>
        <v>0</v>
      </c>
      <c r="O61" s="122">
        <f t="shared" si="19"/>
        <v>0</v>
      </c>
      <c r="P61" s="122">
        <f t="shared" ref="P61:AD70" si="20">IF(P$4&lt;$C61,0,IF(P$4&gt;=$C61+$D$9,0,$E61/$D$9))</f>
        <v>0</v>
      </c>
      <c r="Q61" s="122">
        <f t="shared" si="20"/>
        <v>0</v>
      </c>
      <c r="R61" s="122">
        <f t="shared" si="20"/>
        <v>0</v>
      </c>
      <c r="S61" s="122">
        <f t="shared" si="20"/>
        <v>0</v>
      </c>
      <c r="T61" s="122">
        <f t="shared" si="20"/>
        <v>0</v>
      </c>
      <c r="U61" s="122">
        <f t="shared" si="20"/>
        <v>0</v>
      </c>
      <c r="V61" s="122">
        <f t="shared" si="20"/>
        <v>0</v>
      </c>
      <c r="W61" s="122">
        <f t="shared" si="20"/>
        <v>0</v>
      </c>
      <c r="X61" s="122">
        <f t="shared" si="20"/>
        <v>0</v>
      </c>
      <c r="Y61" s="122">
        <f t="shared" si="20"/>
        <v>0</v>
      </c>
      <c r="Z61" s="122">
        <f t="shared" si="20"/>
        <v>0</v>
      </c>
      <c r="AA61" s="122">
        <f t="shared" si="20"/>
        <v>0</v>
      </c>
      <c r="AB61" s="122">
        <f t="shared" si="20"/>
        <v>0</v>
      </c>
      <c r="AC61" s="122">
        <f t="shared" si="20"/>
        <v>0</v>
      </c>
      <c r="AD61" s="122">
        <f t="shared" si="20"/>
        <v>0</v>
      </c>
    </row>
    <row r="62" spans="1:30">
      <c r="A62" s="75"/>
      <c r="B62" s="61"/>
      <c r="C62" s="74">
        <f>C61+1</f>
        <v>2026</v>
      </c>
      <c r="D62" s="132" t="s">
        <v>60</v>
      </c>
      <c r="E62" s="127">
        <f ca="1">OFFSET('Regulatory Asset Base'!$K$155,$D32-1,0)</f>
        <v>0</v>
      </c>
      <c r="F62" s="122">
        <f t="shared" si="19"/>
        <v>0</v>
      </c>
      <c r="G62" s="122">
        <f t="shared" ca="1" si="19"/>
        <v>0</v>
      </c>
      <c r="H62" s="122">
        <f t="shared" ca="1" si="19"/>
        <v>0</v>
      </c>
      <c r="I62" s="122">
        <f t="shared" ca="1" si="19"/>
        <v>0</v>
      </c>
      <c r="J62" s="122">
        <f t="shared" ca="1" si="19"/>
        <v>0</v>
      </c>
      <c r="K62" s="122">
        <f t="shared" ca="1" si="19"/>
        <v>0</v>
      </c>
      <c r="L62" s="122">
        <f t="shared" ca="1" si="19"/>
        <v>0</v>
      </c>
      <c r="M62" s="122">
        <f t="shared" ca="1" si="19"/>
        <v>0</v>
      </c>
      <c r="N62" s="122">
        <f t="shared" ca="1" si="19"/>
        <v>0</v>
      </c>
      <c r="O62" s="122">
        <f t="shared" ca="1" si="19"/>
        <v>0</v>
      </c>
      <c r="P62" s="122">
        <f t="shared" ca="1" si="20"/>
        <v>0</v>
      </c>
      <c r="Q62" s="122">
        <f t="shared" ca="1" si="20"/>
        <v>0</v>
      </c>
      <c r="R62" s="122">
        <f t="shared" ca="1" si="20"/>
        <v>0</v>
      </c>
      <c r="S62" s="122">
        <f t="shared" ca="1" si="20"/>
        <v>0</v>
      </c>
      <c r="T62" s="122">
        <f t="shared" ca="1" si="20"/>
        <v>0</v>
      </c>
      <c r="U62" s="122">
        <f t="shared" ca="1" si="20"/>
        <v>0</v>
      </c>
      <c r="V62" s="122">
        <f t="shared" ca="1" si="20"/>
        <v>0</v>
      </c>
      <c r="W62" s="122">
        <f t="shared" ca="1" si="20"/>
        <v>0</v>
      </c>
      <c r="X62" s="122">
        <f t="shared" ca="1" si="20"/>
        <v>0</v>
      </c>
      <c r="Y62" s="122">
        <f t="shared" ca="1" si="20"/>
        <v>0</v>
      </c>
      <c r="Z62" s="122">
        <f t="shared" ca="1" si="20"/>
        <v>0</v>
      </c>
      <c r="AA62" s="122">
        <f t="shared" ca="1" si="20"/>
        <v>0</v>
      </c>
      <c r="AB62" s="122">
        <f t="shared" ca="1" si="20"/>
        <v>0</v>
      </c>
      <c r="AC62" s="122">
        <f t="shared" ca="1" si="20"/>
        <v>0</v>
      </c>
      <c r="AD62" s="122">
        <f t="shared" ca="1" si="20"/>
        <v>0</v>
      </c>
    </row>
    <row r="63" spans="1:30">
      <c r="B63" s="49"/>
      <c r="C63" s="74">
        <f t="shared" ref="C63:C80" si="21">C62+1</f>
        <v>2027</v>
      </c>
      <c r="D63" s="132" t="s">
        <v>60</v>
      </c>
      <c r="E63" s="127">
        <f ca="1">OFFSET('Regulatory Asset Base'!$L$155,$D32-1,0)</f>
        <v>0</v>
      </c>
      <c r="F63" s="122">
        <f t="shared" si="19"/>
        <v>0</v>
      </c>
      <c r="G63" s="122">
        <f t="shared" si="19"/>
        <v>0</v>
      </c>
      <c r="H63" s="122">
        <f t="shared" ca="1" si="19"/>
        <v>0</v>
      </c>
      <c r="I63" s="122">
        <f t="shared" ca="1" si="19"/>
        <v>0</v>
      </c>
      <c r="J63" s="122">
        <f t="shared" ca="1" si="19"/>
        <v>0</v>
      </c>
      <c r="K63" s="122">
        <f t="shared" ca="1" si="19"/>
        <v>0</v>
      </c>
      <c r="L63" s="122">
        <f t="shared" ca="1" si="19"/>
        <v>0</v>
      </c>
      <c r="M63" s="122">
        <f t="shared" ca="1" si="19"/>
        <v>0</v>
      </c>
      <c r="N63" s="122">
        <f t="shared" ca="1" si="19"/>
        <v>0</v>
      </c>
      <c r="O63" s="122">
        <f t="shared" ca="1" si="19"/>
        <v>0</v>
      </c>
      <c r="P63" s="122">
        <f t="shared" ca="1" si="20"/>
        <v>0</v>
      </c>
      <c r="Q63" s="122">
        <f t="shared" ca="1" si="20"/>
        <v>0</v>
      </c>
      <c r="R63" s="122">
        <f t="shared" ca="1" si="20"/>
        <v>0</v>
      </c>
      <c r="S63" s="122">
        <f t="shared" ca="1" si="20"/>
        <v>0</v>
      </c>
      <c r="T63" s="122">
        <f t="shared" ca="1" si="20"/>
        <v>0</v>
      </c>
      <c r="U63" s="122">
        <f t="shared" ca="1" si="20"/>
        <v>0</v>
      </c>
      <c r="V63" s="122">
        <f t="shared" ca="1" si="20"/>
        <v>0</v>
      </c>
      <c r="W63" s="122">
        <f t="shared" ca="1" si="20"/>
        <v>0</v>
      </c>
      <c r="X63" s="122">
        <f t="shared" ca="1" si="20"/>
        <v>0</v>
      </c>
      <c r="Y63" s="122">
        <f t="shared" ca="1" si="20"/>
        <v>0</v>
      </c>
      <c r="Z63" s="122">
        <f t="shared" ca="1" si="20"/>
        <v>0</v>
      </c>
      <c r="AA63" s="122">
        <f t="shared" ca="1" si="20"/>
        <v>0</v>
      </c>
      <c r="AB63" s="122">
        <f t="shared" ca="1" si="20"/>
        <v>0</v>
      </c>
      <c r="AC63" s="122">
        <f t="shared" ca="1" si="20"/>
        <v>0</v>
      </c>
      <c r="AD63" s="122">
        <f t="shared" ca="1" si="20"/>
        <v>0</v>
      </c>
    </row>
    <row r="64" spans="1:30">
      <c r="B64" s="49"/>
      <c r="C64" s="74">
        <f t="shared" si="21"/>
        <v>2028</v>
      </c>
      <c r="D64" s="132" t="s">
        <v>60</v>
      </c>
      <c r="E64" s="127">
        <f ca="1">OFFSET('Regulatory Asset Base'!$M$155,$D32-1,0)</f>
        <v>0</v>
      </c>
      <c r="F64" s="122">
        <f t="shared" si="19"/>
        <v>0</v>
      </c>
      <c r="G64" s="122">
        <f t="shared" si="19"/>
        <v>0</v>
      </c>
      <c r="H64" s="122">
        <f t="shared" si="19"/>
        <v>0</v>
      </c>
      <c r="I64" s="122">
        <f t="shared" ca="1" si="19"/>
        <v>0</v>
      </c>
      <c r="J64" s="122">
        <f t="shared" ca="1" si="19"/>
        <v>0</v>
      </c>
      <c r="K64" s="122">
        <f t="shared" ca="1" si="19"/>
        <v>0</v>
      </c>
      <c r="L64" s="122">
        <f t="shared" ca="1" si="19"/>
        <v>0</v>
      </c>
      <c r="M64" s="122">
        <f t="shared" ca="1" si="19"/>
        <v>0</v>
      </c>
      <c r="N64" s="122">
        <f t="shared" ca="1" si="19"/>
        <v>0</v>
      </c>
      <c r="O64" s="122">
        <f t="shared" ca="1" si="19"/>
        <v>0</v>
      </c>
      <c r="P64" s="122">
        <f t="shared" ca="1" si="20"/>
        <v>0</v>
      </c>
      <c r="Q64" s="122">
        <f t="shared" ca="1" si="20"/>
        <v>0</v>
      </c>
      <c r="R64" s="122">
        <f t="shared" ca="1" si="20"/>
        <v>0</v>
      </c>
      <c r="S64" s="122">
        <f t="shared" ca="1" si="20"/>
        <v>0</v>
      </c>
      <c r="T64" s="122">
        <f t="shared" ca="1" si="20"/>
        <v>0</v>
      </c>
      <c r="U64" s="122">
        <f t="shared" ca="1" si="20"/>
        <v>0</v>
      </c>
      <c r="V64" s="122">
        <f t="shared" ca="1" si="20"/>
        <v>0</v>
      </c>
      <c r="W64" s="122">
        <f t="shared" ca="1" si="20"/>
        <v>0</v>
      </c>
      <c r="X64" s="122">
        <f t="shared" ca="1" si="20"/>
        <v>0</v>
      </c>
      <c r="Y64" s="122">
        <f t="shared" ca="1" si="20"/>
        <v>0</v>
      </c>
      <c r="Z64" s="122">
        <f t="shared" ca="1" si="20"/>
        <v>0</v>
      </c>
      <c r="AA64" s="122">
        <f t="shared" ca="1" si="20"/>
        <v>0</v>
      </c>
      <c r="AB64" s="122">
        <f t="shared" ca="1" si="20"/>
        <v>0</v>
      </c>
      <c r="AC64" s="122">
        <f t="shared" ca="1" si="20"/>
        <v>0</v>
      </c>
      <c r="AD64" s="122">
        <f t="shared" ca="1" si="20"/>
        <v>0</v>
      </c>
    </row>
    <row r="65" spans="1:30">
      <c r="B65" s="49"/>
      <c r="C65" s="74">
        <f t="shared" si="21"/>
        <v>2029</v>
      </c>
      <c r="D65" s="132" t="s">
        <v>60</v>
      </c>
      <c r="E65" s="127">
        <f ca="1">OFFSET('Regulatory Asset Base'!$N$155,$D32-1,0)</f>
        <v>0</v>
      </c>
      <c r="F65" s="122">
        <f t="shared" si="19"/>
        <v>0</v>
      </c>
      <c r="G65" s="122">
        <f t="shared" si="19"/>
        <v>0</v>
      </c>
      <c r="H65" s="122">
        <f t="shared" si="19"/>
        <v>0</v>
      </c>
      <c r="I65" s="122">
        <f t="shared" si="19"/>
        <v>0</v>
      </c>
      <c r="J65" s="122">
        <f t="shared" ca="1" si="19"/>
        <v>0</v>
      </c>
      <c r="K65" s="122">
        <f t="shared" ca="1" si="19"/>
        <v>0</v>
      </c>
      <c r="L65" s="122">
        <f t="shared" ca="1" si="19"/>
        <v>0</v>
      </c>
      <c r="M65" s="122">
        <f t="shared" ca="1" si="19"/>
        <v>0</v>
      </c>
      <c r="N65" s="122">
        <f t="shared" ca="1" si="19"/>
        <v>0</v>
      </c>
      <c r="O65" s="122">
        <f t="shared" ca="1" si="19"/>
        <v>0</v>
      </c>
      <c r="P65" s="122">
        <f t="shared" ca="1" si="20"/>
        <v>0</v>
      </c>
      <c r="Q65" s="122">
        <f t="shared" ca="1" si="20"/>
        <v>0</v>
      </c>
      <c r="R65" s="122">
        <f t="shared" ca="1" si="20"/>
        <v>0</v>
      </c>
      <c r="S65" s="122">
        <f t="shared" ca="1" si="20"/>
        <v>0</v>
      </c>
      <c r="T65" s="122">
        <f t="shared" ca="1" si="20"/>
        <v>0</v>
      </c>
      <c r="U65" s="122">
        <f t="shared" ca="1" si="20"/>
        <v>0</v>
      </c>
      <c r="V65" s="122">
        <f t="shared" ca="1" si="20"/>
        <v>0</v>
      </c>
      <c r="W65" s="122">
        <f t="shared" ca="1" si="20"/>
        <v>0</v>
      </c>
      <c r="X65" s="122">
        <f t="shared" ca="1" si="20"/>
        <v>0</v>
      </c>
      <c r="Y65" s="122">
        <f t="shared" ca="1" si="20"/>
        <v>0</v>
      </c>
      <c r="Z65" s="122">
        <f t="shared" ca="1" si="20"/>
        <v>0</v>
      </c>
      <c r="AA65" s="122">
        <f t="shared" ca="1" si="20"/>
        <v>0</v>
      </c>
      <c r="AB65" s="122">
        <f t="shared" ca="1" si="20"/>
        <v>0</v>
      </c>
      <c r="AC65" s="122">
        <f t="shared" ca="1" si="20"/>
        <v>0</v>
      </c>
      <c r="AD65" s="122">
        <f t="shared" ca="1" si="20"/>
        <v>0</v>
      </c>
    </row>
    <row r="66" spans="1:30">
      <c r="B66" s="49"/>
      <c r="C66" s="74">
        <f t="shared" si="21"/>
        <v>2030</v>
      </c>
      <c r="D66" s="132" t="s">
        <v>60</v>
      </c>
      <c r="E66" s="127">
        <f ca="1">OFFSET('Regulatory Asset Base'!$O$155,$D32-1,0)</f>
        <v>0</v>
      </c>
      <c r="F66" s="122">
        <f t="shared" si="19"/>
        <v>0</v>
      </c>
      <c r="G66" s="122">
        <f t="shared" si="19"/>
        <v>0</v>
      </c>
      <c r="H66" s="122">
        <f t="shared" si="19"/>
        <v>0</v>
      </c>
      <c r="I66" s="122">
        <f t="shared" si="19"/>
        <v>0</v>
      </c>
      <c r="J66" s="122">
        <f t="shared" si="19"/>
        <v>0</v>
      </c>
      <c r="K66" s="122">
        <f t="shared" ca="1" si="19"/>
        <v>0</v>
      </c>
      <c r="L66" s="122">
        <f t="shared" ca="1" si="19"/>
        <v>0</v>
      </c>
      <c r="M66" s="122">
        <f t="shared" ca="1" si="19"/>
        <v>0</v>
      </c>
      <c r="N66" s="122">
        <f t="shared" ca="1" si="19"/>
        <v>0</v>
      </c>
      <c r="O66" s="122">
        <f t="shared" ca="1" si="19"/>
        <v>0</v>
      </c>
      <c r="P66" s="122">
        <f t="shared" ca="1" si="20"/>
        <v>0</v>
      </c>
      <c r="Q66" s="122">
        <f t="shared" ca="1" si="20"/>
        <v>0</v>
      </c>
      <c r="R66" s="122">
        <f t="shared" ca="1" si="20"/>
        <v>0</v>
      </c>
      <c r="S66" s="122">
        <f t="shared" ca="1" si="20"/>
        <v>0</v>
      </c>
      <c r="T66" s="122">
        <f t="shared" ca="1" si="20"/>
        <v>0</v>
      </c>
      <c r="U66" s="122">
        <f t="shared" ca="1" si="20"/>
        <v>0</v>
      </c>
      <c r="V66" s="122">
        <f t="shared" ca="1" si="20"/>
        <v>0</v>
      </c>
      <c r="W66" s="122">
        <f t="shared" ca="1" si="20"/>
        <v>0</v>
      </c>
      <c r="X66" s="122">
        <f t="shared" ca="1" si="20"/>
        <v>0</v>
      </c>
      <c r="Y66" s="122">
        <f t="shared" ca="1" si="20"/>
        <v>0</v>
      </c>
      <c r="Z66" s="122">
        <f t="shared" ca="1" si="20"/>
        <v>0</v>
      </c>
      <c r="AA66" s="122">
        <f t="shared" ca="1" si="20"/>
        <v>0</v>
      </c>
      <c r="AB66" s="122">
        <f t="shared" ca="1" si="20"/>
        <v>0</v>
      </c>
      <c r="AC66" s="122">
        <f t="shared" ca="1" si="20"/>
        <v>0</v>
      </c>
      <c r="AD66" s="122">
        <f t="shared" ca="1" si="20"/>
        <v>0</v>
      </c>
    </row>
    <row r="67" spans="1:30">
      <c r="B67" s="49"/>
      <c r="C67" s="74">
        <f t="shared" si="21"/>
        <v>2031</v>
      </c>
      <c r="D67" s="132" t="s">
        <v>60</v>
      </c>
      <c r="E67" s="127">
        <f ca="1">OFFSET('Regulatory Asset Base'!$P$155,$D32-1,0)</f>
        <v>0</v>
      </c>
      <c r="F67" s="122">
        <f t="shared" si="19"/>
        <v>0</v>
      </c>
      <c r="G67" s="122">
        <f t="shared" si="19"/>
        <v>0</v>
      </c>
      <c r="H67" s="122">
        <f t="shared" si="19"/>
        <v>0</v>
      </c>
      <c r="I67" s="122">
        <f t="shared" si="19"/>
        <v>0</v>
      </c>
      <c r="J67" s="122">
        <f t="shared" si="19"/>
        <v>0</v>
      </c>
      <c r="K67" s="122">
        <f t="shared" si="19"/>
        <v>0</v>
      </c>
      <c r="L67" s="122">
        <f t="shared" ca="1" si="19"/>
        <v>0</v>
      </c>
      <c r="M67" s="122">
        <f t="shared" ca="1" si="19"/>
        <v>0</v>
      </c>
      <c r="N67" s="122">
        <f t="shared" ca="1" si="19"/>
        <v>0</v>
      </c>
      <c r="O67" s="122">
        <f t="shared" ca="1" si="19"/>
        <v>0</v>
      </c>
      <c r="P67" s="122">
        <f t="shared" ca="1" si="20"/>
        <v>0</v>
      </c>
      <c r="Q67" s="122">
        <f t="shared" ca="1" si="20"/>
        <v>0</v>
      </c>
      <c r="R67" s="122">
        <f t="shared" ca="1" si="20"/>
        <v>0</v>
      </c>
      <c r="S67" s="122">
        <f t="shared" ca="1" si="20"/>
        <v>0</v>
      </c>
      <c r="T67" s="122">
        <f t="shared" ca="1" si="20"/>
        <v>0</v>
      </c>
      <c r="U67" s="122">
        <f t="shared" ca="1" si="20"/>
        <v>0</v>
      </c>
      <c r="V67" s="122">
        <f t="shared" ca="1" si="20"/>
        <v>0</v>
      </c>
      <c r="W67" s="122">
        <f t="shared" ca="1" si="20"/>
        <v>0</v>
      </c>
      <c r="X67" s="122">
        <f t="shared" ca="1" si="20"/>
        <v>0</v>
      </c>
      <c r="Y67" s="122">
        <f t="shared" ca="1" si="20"/>
        <v>0</v>
      </c>
      <c r="Z67" s="122">
        <f t="shared" ca="1" si="20"/>
        <v>0</v>
      </c>
      <c r="AA67" s="122">
        <f t="shared" ca="1" si="20"/>
        <v>0</v>
      </c>
      <c r="AB67" s="122">
        <f t="shared" ca="1" si="20"/>
        <v>0</v>
      </c>
      <c r="AC67" s="122">
        <f t="shared" ca="1" si="20"/>
        <v>0</v>
      </c>
      <c r="AD67" s="122">
        <f t="shared" ca="1" si="20"/>
        <v>0</v>
      </c>
    </row>
    <row r="68" spans="1:30">
      <c r="A68" s="47" t="s">
        <v>110</v>
      </c>
      <c r="B68" s="49"/>
      <c r="C68" s="74">
        <f t="shared" si="21"/>
        <v>2032</v>
      </c>
      <c r="D68" s="132" t="s">
        <v>60</v>
      </c>
      <c r="E68" s="127">
        <f ca="1">OFFSET('Regulatory Asset Base'!$Q$155,$D32-1,0)</f>
        <v>0</v>
      </c>
      <c r="F68" s="122">
        <f t="shared" si="19"/>
        <v>0</v>
      </c>
      <c r="G68" s="122">
        <f t="shared" si="19"/>
        <v>0</v>
      </c>
      <c r="H68" s="122">
        <f t="shared" si="19"/>
        <v>0</v>
      </c>
      <c r="I68" s="122">
        <f t="shared" si="19"/>
        <v>0</v>
      </c>
      <c r="J68" s="122">
        <f t="shared" si="19"/>
        <v>0</v>
      </c>
      <c r="K68" s="122">
        <f t="shared" si="19"/>
        <v>0</v>
      </c>
      <c r="L68" s="122">
        <f t="shared" si="19"/>
        <v>0</v>
      </c>
      <c r="M68" s="122">
        <f t="shared" ca="1" si="19"/>
        <v>0</v>
      </c>
      <c r="N68" s="122">
        <f t="shared" ca="1" si="19"/>
        <v>0</v>
      </c>
      <c r="O68" s="122">
        <f t="shared" ca="1" si="19"/>
        <v>0</v>
      </c>
      <c r="P68" s="122">
        <f t="shared" ca="1" si="20"/>
        <v>0</v>
      </c>
      <c r="Q68" s="122">
        <f t="shared" ca="1" si="20"/>
        <v>0</v>
      </c>
      <c r="R68" s="122">
        <f t="shared" ca="1" si="20"/>
        <v>0</v>
      </c>
      <c r="S68" s="122">
        <f t="shared" ca="1" si="20"/>
        <v>0</v>
      </c>
      <c r="T68" s="122">
        <f t="shared" ca="1" si="20"/>
        <v>0</v>
      </c>
      <c r="U68" s="122">
        <f t="shared" ca="1" si="20"/>
        <v>0</v>
      </c>
      <c r="V68" s="122">
        <f t="shared" ca="1" si="20"/>
        <v>0</v>
      </c>
      <c r="W68" s="122">
        <f t="shared" ca="1" si="20"/>
        <v>0</v>
      </c>
      <c r="X68" s="122">
        <f t="shared" ca="1" si="20"/>
        <v>0</v>
      </c>
      <c r="Y68" s="122">
        <f t="shared" ca="1" si="20"/>
        <v>0</v>
      </c>
      <c r="Z68" s="122">
        <f t="shared" ca="1" si="20"/>
        <v>0</v>
      </c>
      <c r="AA68" s="122">
        <f t="shared" ca="1" si="20"/>
        <v>0</v>
      </c>
      <c r="AB68" s="122">
        <f t="shared" ca="1" si="20"/>
        <v>0</v>
      </c>
      <c r="AC68" s="122">
        <f t="shared" ca="1" si="20"/>
        <v>0</v>
      </c>
      <c r="AD68" s="122">
        <f t="shared" ca="1" si="20"/>
        <v>0</v>
      </c>
    </row>
    <row r="69" spans="1:30">
      <c r="B69" s="49"/>
      <c r="C69" s="74">
        <f t="shared" si="21"/>
        <v>2033</v>
      </c>
      <c r="D69" s="132" t="s">
        <v>60</v>
      </c>
      <c r="E69" s="127">
        <f ca="1">OFFSET('Regulatory Asset Base'!$R$155,$D32-1,0)</f>
        <v>0</v>
      </c>
      <c r="F69" s="122">
        <f t="shared" si="19"/>
        <v>0</v>
      </c>
      <c r="G69" s="122">
        <f t="shared" si="19"/>
        <v>0</v>
      </c>
      <c r="H69" s="122">
        <f t="shared" si="19"/>
        <v>0</v>
      </c>
      <c r="I69" s="122">
        <f t="shared" si="19"/>
        <v>0</v>
      </c>
      <c r="J69" s="122">
        <f t="shared" si="19"/>
        <v>0</v>
      </c>
      <c r="K69" s="122">
        <f t="shared" si="19"/>
        <v>0</v>
      </c>
      <c r="L69" s="122">
        <f t="shared" si="19"/>
        <v>0</v>
      </c>
      <c r="M69" s="122">
        <f t="shared" si="19"/>
        <v>0</v>
      </c>
      <c r="N69" s="122">
        <f t="shared" ca="1" si="19"/>
        <v>0</v>
      </c>
      <c r="O69" s="122">
        <f t="shared" ca="1" si="19"/>
        <v>0</v>
      </c>
      <c r="P69" s="122">
        <f t="shared" ca="1" si="20"/>
        <v>0</v>
      </c>
      <c r="Q69" s="122">
        <f t="shared" ca="1" si="20"/>
        <v>0</v>
      </c>
      <c r="R69" s="122">
        <f t="shared" ca="1" si="20"/>
        <v>0</v>
      </c>
      <c r="S69" s="122">
        <f t="shared" ca="1" si="20"/>
        <v>0</v>
      </c>
      <c r="T69" s="122">
        <f t="shared" ca="1" si="20"/>
        <v>0</v>
      </c>
      <c r="U69" s="122">
        <f t="shared" ca="1" si="20"/>
        <v>0</v>
      </c>
      <c r="V69" s="122">
        <f t="shared" ca="1" si="20"/>
        <v>0</v>
      </c>
      <c r="W69" s="122">
        <f t="shared" ca="1" si="20"/>
        <v>0</v>
      </c>
      <c r="X69" s="122">
        <f t="shared" ca="1" si="20"/>
        <v>0</v>
      </c>
      <c r="Y69" s="122">
        <f t="shared" ca="1" si="20"/>
        <v>0</v>
      </c>
      <c r="Z69" s="122">
        <f t="shared" ca="1" si="20"/>
        <v>0</v>
      </c>
      <c r="AA69" s="122">
        <f t="shared" ca="1" si="20"/>
        <v>0</v>
      </c>
      <c r="AB69" s="122">
        <f t="shared" ca="1" si="20"/>
        <v>0</v>
      </c>
      <c r="AC69" s="122">
        <f t="shared" ca="1" si="20"/>
        <v>0</v>
      </c>
      <c r="AD69" s="122">
        <f t="shared" ca="1" si="20"/>
        <v>0</v>
      </c>
    </row>
    <row r="70" spans="1:30">
      <c r="B70" s="49"/>
      <c r="C70" s="74">
        <f t="shared" si="21"/>
        <v>2034</v>
      </c>
      <c r="D70" s="132" t="s">
        <v>60</v>
      </c>
      <c r="E70" s="127">
        <f ca="1">OFFSET('Regulatory Asset Base'!$S$155,$D32-1,0)</f>
        <v>0</v>
      </c>
      <c r="F70" s="122">
        <f t="shared" si="19"/>
        <v>0</v>
      </c>
      <c r="G70" s="122">
        <f t="shared" si="19"/>
        <v>0</v>
      </c>
      <c r="H70" s="122">
        <f t="shared" si="19"/>
        <v>0</v>
      </c>
      <c r="I70" s="122">
        <f t="shared" si="19"/>
        <v>0</v>
      </c>
      <c r="J70" s="122">
        <f t="shared" si="19"/>
        <v>0</v>
      </c>
      <c r="K70" s="122">
        <f t="shared" si="19"/>
        <v>0</v>
      </c>
      <c r="L70" s="122">
        <f t="shared" si="19"/>
        <v>0</v>
      </c>
      <c r="M70" s="122">
        <f t="shared" si="19"/>
        <v>0</v>
      </c>
      <c r="N70" s="122">
        <f t="shared" si="19"/>
        <v>0</v>
      </c>
      <c r="O70" s="122">
        <f t="shared" ca="1" si="19"/>
        <v>0</v>
      </c>
      <c r="P70" s="122">
        <f t="shared" ca="1" si="20"/>
        <v>0</v>
      </c>
      <c r="Q70" s="122">
        <f t="shared" ca="1" si="20"/>
        <v>0</v>
      </c>
      <c r="R70" s="122">
        <f t="shared" ca="1" si="20"/>
        <v>0</v>
      </c>
      <c r="S70" s="122">
        <f t="shared" ca="1" si="20"/>
        <v>0</v>
      </c>
      <c r="T70" s="122">
        <f t="shared" ca="1" si="20"/>
        <v>0</v>
      </c>
      <c r="U70" s="122">
        <f t="shared" ca="1" si="20"/>
        <v>0</v>
      </c>
      <c r="V70" s="122">
        <f t="shared" ca="1" si="20"/>
        <v>0</v>
      </c>
      <c r="W70" s="122">
        <f t="shared" ca="1" si="20"/>
        <v>0</v>
      </c>
      <c r="X70" s="122">
        <f t="shared" ca="1" si="20"/>
        <v>0</v>
      </c>
      <c r="Y70" s="122">
        <f t="shared" ca="1" si="20"/>
        <v>0</v>
      </c>
      <c r="Z70" s="122">
        <f t="shared" ca="1" si="20"/>
        <v>0</v>
      </c>
      <c r="AA70" s="122">
        <f t="shared" ca="1" si="20"/>
        <v>0</v>
      </c>
      <c r="AB70" s="122">
        <f t="shared" ca="1" si="20"/>
        <v>0</v>
      </c>
      <c r="AC70" s="122">
        <f t="shared" ca="1" si="20"/>
        <v>0</v>
      </c>
      <c r="AD70" s="122">
        <f t="shared" ca="1" si="20"/>
        <v>0</v>
      </c>
    </row>
    <row r="71" spans="1:30">
      <c r="B71" s="49"/>
      <c r="C71" s="74">
        <f t="shared" si="21"/>
        <v>2035</v>
      </c>
      <c r="D71" s="132" t="s">
        <v>60</v>
      </c>
      <c r="E71" s="127">
        <f ca="1">OFFSET('Regulatory Asset Base'!$T$155,$D32-1,0)</f>
        <v>0</v>
      </c>
      <c r="F71" s="122">
        <f t="shared" ref="F71:O80" si="22">IF(F$4&lt;$C71,0,IF(F$4&gt;=$C71+$D$9,0,$E71/$D$9))</f>
        <v>0</v>
      </c>
      <c r="G71" s="122">
        <f t="shared" si="22"/>
        <v>0</v>
      </c>
      <c r="H71" s="122">
        <f t="shared" si="22"/>
        <v>0</v>
      </c>
      <c r="I71" s="122">
        <f t="shared" si="22"/>
        <v>0</v>
      </c>
      <c r="J71" s="122">
        <f t="shared" si="22"/>
        <v>0</v>
      </c>
      <c r="K71" s="122">
        <f t="shared" si="22"/>
        <v>0</v>
      </c>
      <c r="L71" s="122">
        <f t="shared" si="22"/>
        <v>0</v>
      </c>
      <c r="M71" s="122">
        <f t="shared" si="22"/>
        <v>0</v>
      </c>
      <c r="N71" s="122">
        <f t="shared" si="22"/>
        <v>0</v>
      </c>
      <c r="O71" s="122">
        <f t="shared" si="22"/>
        <v>0</v>
      </c>
      <c r="P71" s="122">
        <f t="shared" ref="P71:AD80" ca="1" si="23">IF(P$4&lt;$C71,0,IF(P$4&gt;=$C71+$D$9,0,$E71/$D$9))</f>
        <v>0</v>
      </c>
      <c r="Q71" s="122">
        <f t="shared" ca="1" si="23"/>
        <v>0</v>
      </c>
      <c r="R71" s="122">
        <f t="shared" ca="1" si="23"/>
        <v>0</v>
      </c>
      <c r="S71" s="122">
        <f t="shared" ca="1" si="23"/>
        <v>0</v>
      </c>
      <c r="T71" s="122">
        <f t="shared" ca="1" si="23"/>
        <v>0</v>
      </c>
      <c r="U71" s="122">
        <f t="shared" ca="1" si="23"/>
        <v>0</v>
      </c>
      <c r="V71" s="122">
        <f t="shared" ca="1" si="23"/>
        <v>0</v>
      </c>
      <c r="W71" s="122">
        <f t="shared" ca="1" si="23"/>
        <v>0</v>
      </c>
      <c r="X71" s="122">
        <f t="shared" ca="1" si="23"/>
        <v>0</v>
      </c>
      <c r="Y71" s="122">
        <f t="shared" ca="1" si="23"/>
        <v>0</v>
      </c>
      <c r="Z71" s="122">
        <f t="shared" ca="1" si="23"/>
        <v>0</v>
      </c>
      <c r="AA71" s="122">
        <f t="shared" ca="1" si="23"/>
        <v>0</v>
      </c>
      <c r="AB71" s="122">
        <f t="shared" ca="1" si="23"/>
        <v>0</v>
      </c>
      <c r="AC71" s="122">
        <f t="shared" ca="1" si="23"/>
        <v>0</v>
      </c>
      <c r="AD71" s="122">
        <f t="shared" ca="1" si="23"/>
        <v>0</v>
      </c>
    </row>
    <row r="72" spans="1:30">
      <c r="B72" s="49"/>
      <c r="C72" s="74">
        <f t="shared" si="21"/>
        <v>2036</v>
      </c>
      <c r="D72" s="132" t="s">
        <v>60</v>
      </c>
      <c r="E72" s="127">
        <f ca="1">OFFSET('Regulatory Asset Base'!$U$155,$D32-1,0)</f>
        <v>0</v>
      </c>
      <c r="F72" s="122">
        <f t="shared" si="22"/>
        <v>0</v>
      </c>
      <c r="G72" s="122">
        <f t="shared" si="22"/>
        <v>0</v>
      </c>
      <c r="H72" s="122">
        <f t="shared" si="22"/>
        <v>0</v>
      </c>
      <c r="I72" s="122">
        <f t="shared" si="22"/>
        <v>0</v>
      </c>
      <c r="J72" s="122">
        <f t="shared" si="22"/>
        <v>0</v>
      </c>
      <c r="K72" s="122">
        <f t="shared" si="22"/>
        <v>0</v>
      </c>
      <c r="L72" s="122">
        <f t="shared" si="22"/>
        <v>0</v>
      </c>
      <c r="M72" s="122">
        <f t="shared" si="22"/>
        <v>0</v>
      </c>
      <c r="N72" s="122">
        <f t="shared" si="22"/>
        <v>0</v>
      </c>
      <c r="O72" s="122">
        <f t="shared" si="22"/>
        <v>0</v>
      </c>
      <c r="P72" s="122">
        <f t="shared" si="23"/>
        <v>0</v>
      </c>
      <c r="Q72" s="122">
        <f t="shared" ca="1" si="23"/>
        <v>0</v>
      </c>
      <c r="R72" s="122">
        <f t="shared" ca="1" si="23"/>
        <v>0</v>
      </c>
      <c r="S72" s="122">
        <f t="shared" ca="1" si="23"/>
        <v>0</v>
      </c>
      <c r="T72" s="122">
        <f t="shared" ca="1" si="23"/>
        <v>0</v>
      </c>
      <c r="U72" s="122">
        <f t="shared" ca="1" si="23"/>
        <v>0</v>
      </c>
      <c r="V72" s="122">
        <f t="shared" ca="1" si="23"/>
        <v>0</v>
      </c>
      <c r="W72" s="122">
        <f t="shared" ca="1" si="23"/>
        <v>0</v>
      </c>
      <c r="X72" s="122">
        <f t="shared" ca="1" si="23"/>
        <v>0</v>
      </c>
      <c r="Y72" s="122">
        <f t="shared" ca="1" si="23"/>
        <v>0</v>
      </c>
      <c r="Z72" s="122">
        <f t="shared" ca="1" si="23"/>
        <v>0</v>
      </c>
      <c r="AA72" s="122">
        <f t="shared" ca="1" si="23"/>
        <v>0</v>
      </c>
      <c r="AB72" s="122">
        <f t="shared" ca="1" si="23"/>
        <v>0</v>
      </c>
      <c r="AC72" s="122">
        <f t="shared" ca="1" si="23"/>
        <v>0</v>
      </c>
      <c r="AD72" s="122">
        <f t="shared" ca="1" si="23"/>
        <v>0</v>
      </c>
    </row>
    <row r="73" spans="1:30">
      <c r="B73" s="49"/>
      <c r="C73" s="74">
        <f t="shared" si="21"/>
        <v>2037</v>
      </c>
      <c r="D73" s="132" t="s">
        <v>60</v>
      </c>
      <c r="E73" s="127">
        <f ca="1">OFFSET('Regulatory Asset Base'!$V$155,$D32-1,0)</f>
        <v>0</v>
      </c>
      <c r="F73" s="122">
        <f t="shared" si="22"/>
        <v>0</v>
      </c>
      <c r="G73" s="122">
        <f t="shared" si="22"/>
        <v>0</v>
      </c>
      <c r="H73" s="122">
        <f t="shared" si="22"/>
        <v>0</v>
      </c>
      <c r="I73" s="122">
        <f t="shared" si="22"/>
        <v>0</v>
      </c>
      <c r="J73" s="122">
        <f t="shared" si="22"/>
        <v>0</v>
      </c>
      <c r="K73" s="122">
        <f t="shared" si="22"/>
        <v>0</v>
      </c>
      <c r="L73" s="122">
        <f t="shared" si="22"/>
        <v>0</v>
      </c>
      <c r="M73" s="122">
        <f t="shared" si="22"/>
        <v>0</v>
      </c>
      <c r="N73" s="122">
        <f t="shared" si="22"/>
        <v>0</v>
      </c>
      <c r="O73" s="122">
        <f t="shared" si="22"/>
        <v>0</v>
      </c>
      <c r="P73" s="122">
        <f t="shared" si="23"/>
        <v>0</v>
      </c>
      <c r="Q73" s="122">
        <f t="shared" si="23"/>
        <v>0</v>
      </c>
      <c r="R73" s="122">
        <f t="shared" ca="1" si="23"/>
        <v>0</v>
      </c>
      <c r="S73" s="122">
        <f t="shared" ca="1" si="23"/>
        <v>0</v>
      </c>
      <c r="T73" s="122">
        <f t="shared" ca="1" si="23"/>
        <v>0</v>
      </c>
      <c r="U73" s="122">
        <f t="shared" ca="1" si="23"/>
        <v>0</v>
      </c>
      <c r="V73" s="122">
        <f t="shared" ca="1" si="23"/>
        <v>0</v>
      </c>
      <c r="W73" s="122">
        <f t="shared" ca="1" si="23"/>
        <v>0</v>
      </c>
      <c r="X73" s="122">
        <f t="shared" ca="1" si="23"/>
        <v>0</v>
      </c>
      <c r="Y73" s="122">
        <f t="shared" ca="1" si="23"/>
        <v>0</v>
      </c>
      <c r="Z73" s="122">
        <f t="shared" ca="1" si="23"/>
        <v>0</v>
      </c>
      <c r="AA73" s="122">
        <f t="shared" ca="1" si="23"/>
        <v>0</v>
      </c>
      <c r="AB73" s="122">
        <f t="shared" ca="1" si="23"/>
        <v>0</v>
      </c>
      <c r="AC73" s="122">
        <f t="shared" ca="1" si="23"/>
        <v>0</v>
      </c>
      <c r="AD73" s="122">
        <f t="shared" ca="1" si="23"/>
        <v>0</v>
      </c>
    </row>
    <row r="74" spans="1:30">
      <c r="B74" s="49"/>
      <c r="C74" s="74">
        <f t="shared" si="21"/>
        <v>2038</v>
      </c>
      <c r="D74" s="132" t="s">
        <v>60</v>
      </c>
      <c r="E74" s="127">
        <f ca="1">OFFSET('Regulatory Asset Base'!$W$155,$D32-1,0)</f>
        <v>0</v>
      </c>
      <c r="F74" s="122">
        <f t="shared" si="22"/>
        <v>0</v>
      </c>
      <c r="G74" s="122">
        <f t="shared" si="22"/>
        <v>0</v>
      </c>
      <c r="H74" s="122">
        <f t="shared" si="22"/>
        <v>0</v>
      </c>
      <c r="I74" s="122">
        <f t="shared" si="22"/>
        <v>0</v>
      </c>
      <c r="J74" s="122">
        <f t="shared" si="22"/>
        <v>0</v>
      </c>
      <c r="K74" s="122">
        <f t="shared" si="22"/>
        <v>0</v>
      </c>
      <c r="L74" s="122">
        <f t="shared" si="22"/>
        <v>0</v>
      </c>
      <c r="M74" s="122">
        <f t="shared" si="22"/>
        <v>0</v>
      </c>
      <c r="N74" s="122">
        <f t="shared" si="22"/>
        <v>0</v>
      </c>
      <c r="O74" s="122">
        <f t="shared" si="22"/>
        <v>0</v>
      </c>
      <c r="P74" s="122">
        <f t="shared" si="23"/>
        <v>0</v>
      </c>
      <c r="Q74" s="122">
        <f t="shared" si="23"/>
        <v>0</v>
      </c>
      <c r="R74" s="122">
        <f t="shared" si="23"/>
        <v>0</v>
      </c>
      <c r="S74" s="122">
        <f t="shared" ca="1" si="23"/>
        <v>0</v>
      </c>
      <c r="T74" s="122">
        <f t="shared" ca="1" si="23"/>
        <v>0</v>
      </c>
      <c r="U74" s="122">
        <f t="shared" ca="1" si="23"/>
        <v>0</v>
      </c>
      <c r="V74" s="122">
        <f t="shared" ca="1" si="23"/>
        <v>0</v>
      </c>
      <c r="W74" s="122">
        <f t="shared" ca="1" si="23"/>
        <v>0</v>
      </c>
      <c r="X74" s="122">
        <f t="shared" ca="1" si="23"/>
        <v>0</v>
      </c>
      <c r="Y74" s="122">
        <f t="shared" ca="1" si="23"/>
        <v>0</v>
      </c>
      <c r="Z74" s="122">
        <f t="shared" ca="1" si="23"/>
        <v>0</v>
      </c>
      <c r="AA74" s="122">
        <f t="shared" ca="1" si="23"/>
        <v>0</v>
      </c>
      <c r="AB74" s="122">
        <f t="shared" ca="1" si="23"/>
        <v>0</v>
      </c>
      <c r="AC74" s="122">
        <f t="shared" ca="1" si="23"/>
        <v>0</v>
      </c>
      <c r="AD74" s="122">
        <f t="shared" ca="1" si="23"/>
        <v>0</v>
      </c>
    </row>
    <row r="75" spans="1:30">
      <c r="B75" s="49"/>
      <c r="C75" s="74">
        <f t="shared" si="21"/>
        <v>2039</v>
      </c>
      <c r="D75" s="132" t="s">
        <v>60</v>
      </c>
      <c r="E75" s="127">
        <f ca="1">OFFSET('Regulatory Asset Base'!$X$155,$D32-1,0)</f>
        <v>0</v>
      </c>
      <c r="F75" s="122">
        <f t="shared" si="22"/>
        <v>0</v>
      </c>
      <c r="G75" s="122">
        <f t="shared" si="22"/>
        <v>0</v>
      </c>
      <c r="H75" s="122">
        <f t="shared" si="22"/>
        <v>0</v>
      </c>
      <c r="I75" s="122">
        <f t="shared" si="22"/>
        <v>0</v>
      </c>
      <c r="J75" s="122">
        <f t="shared" si="22"/>
        <v>0</v>
      </c>
      <c r="K75" s="122">
        <f t="shared" si="22"/>
        <v>0</v>
      </c>
      <c r="L75" s="122">
        <f t="shared" si="22"/>
        <v>0</v>
      </c>
      <c r="M75" s="122">
        <f t="shared" si="22"/>
        <v>0</v>
      </c>
      <c r="N75" s="122">
        <f t="shared" si="22"/>
        <v>0</v>
      </c>
      <c r="O75" s="122">
        <f t="shared" si="22"/>
        <v>0</v>
      </c>
      <c r="P75" s="122">
        <f t="shared" si="23"/>
        <v>0</v>
      </c>
      <c r="Q75" s="122">
        <f t="shared" si="23"/>
        <v>0</v>
      </c>
      <c r="R75" s="122">
        <f t="shared" si="23"/>
        <v>0</v>
      </c>
      <c r="S75" s="122">
        <f t="shared" si="23"/>
        <v>0</v>
      </c>
      <c r="T75" s="122">
        <f t="shared" ca="1" si="23"/>
        <v>0</v>
      </c>
      <c r="U75" s="122">
        <f t="shared" ca="1" si="23"/>
        <v>0</v>
      </c>
      <c r="V75" s="122">
        <f t="shared" ca="1" si="23"/>
        <v>0</v>
      </c>
      <c r="W75" s="122">
        <f t="shared" ca="1" si="23"/>
        <v>0</v>
      </c>
      <c r="X75" s="122">
        <f t="shared" ca="1" si="23"/>
        <v>0</v>
      </c>
      <c r="Y75" s="122">
        <f t="shared" ca="1" si="23"/>
        <v>0</v>
      </c>
      <c r="Z75" s="122">
        <f t="shared" ca="1" si="23"/>
        <v>0</v>
      </c>
      <c r="AA75" s="122">
        <f t="shared" ca="1" si="23"/>
        <v>0</v>
      </c>
      <c r="AB75" s="122">
        <f t="shared" ca="1" si="23"/>
        <v>0</v>
      </c>
      <c r="AC75" s="122">
        <f t="shared" ca="1" si="23"/>
        <v>0</v>
      </c>
      <c r="AD75" s="122">
        <f t="shared" ca="1" si="23"/>
        <v>0</v>
      </c>
    </row>
    <row r="76" spans="1:30">
      <c r="B76" s="49"/>
      <c r="C76" s="74">
        <f t="shared" si="21"/>
        <v>2040</v>
      </c>
      <c r="D76" s="132" t="s">
        <v>60</v>
      </c>
      <c r="E76" s="127">
        <f ca="1">OFFSET('Regulatory Asset Base'!$Y$155,$D32-1,0)</f>
        <v>0</v>
      </c>
      <c r="F76" s="122">
        <f t="shared" si="22"/>
        <v>0</v>
      </c>
      <c r="G76" s="122">
        <f t="shared" si="22"/>
        <v>0</v>
      </c>
      <c r="H76" s="122">
        <f t="shared" si="22"/>
        <v>0</v>
      </c>
      <c r="I76" s="122">
        <f t="shared" si="22"/>
        <v>0</v>
      </c>
      <c r="J76" s="122">
        <f t="shared" si="22"/>
        <v>0</v>
      </c>
      <c r="K76" s="122">
        <f t="shared" si="22"/>
        <v>0</v>
      </c>
      <c r="L76" s="122">
        <f t="shared" si="22"/>
        <v>0</v>
      </c>
      <c r="M76" s="122">
        <f t="shared" si="22"/>
        <v>0</v>
      </c>
      <c r="N76" s="122">
        <f t="shared" si="22"/>
        <v>0</v>
      </c>
      <c r="O76" s="122">
        <f t="shared" si="22"/>
        <v>0</v>
      </c>
      <c r="P76" s="122">
        <f t="shared" si="23"/>
        <v>0</v>
      </c>
      <c r="Q76" s="122">
        <f t="shared" si="23"/>
        <v>0</v>
      </c>
      <c r="R76" s="122">
        <f t="shared" si="23"/>
        <v>0</v>
      </c>
      <c r="S76" s="122">
        <f t="shared" si="23"/>
        <v>0</v>
      </c>
      <c r="T76" s="122">
        <f t="shared" si="23"/>
        <v>0</v>
      </c>
      <c r="U76" s="122">
        <f t="shared" ca="1" si="23"/>
        <v>0</v>
      </c>
      <c r="V76" s="122">
        <f t="shared" ca="1" si="23"/>
        <v>0</v>
      </c>
      <c r="W76" s="122">
        <f t="shared" ca="1" si="23"/>
        <v>0</v>
      </c>
      <c r="X76" s="122">
        <f t="shared" ca="1" si="23"/>
        <v>0</v>
      </c>
      <c r="Y76" s="122">
        <f t="shared" ca="1" si="23"/>
        <v>0</v>
      </c>
      <c r="Z76" s="122">
        <f t="shared" ca="1" si="23"/>
        <v>0</v>
      </c>
      <c r="AA76" s="122">
        <f t="shared" ca="1" si="23"/>
        <v>0</v>
      </c>
      <c r="AB76" s="122">
        <f t="shared" ca="1" si="23"/>
        <v>0</v>
      </c>
      <c r="AC76" s="122">
        <f t="shared" ca="1" si="23"/>
        <v>0</v>
      </c>
      <c r="AD76" s="122">
        <f t="shared" ca="1" si="23"/>
        <v>0</v>
      </c>
    </row>
    <row r="77" spans="1:30">
      <c r="B77" s="49"/>
      <c r="C77" s="74">
        <f t="shared" si="21"/>
        <v>2041</v>
      </c>
      <c r="D77" s="132" t="s">
        <v>60</v>
      </c>
      <c r="E77" s="127">
        <f ca="1">OFFSET('Regulatory Asset Base'!$Z$155,$D32-1,0)</f>
        <v>0</v>
      </c>
      <c r="F77" s="122">
        <f t="shared" si="22"/>
        <v>0</v>
      </c>
      <c r="G77" s="122">
        <f t="shared" si="22"/>
        <v>0</v>
      </c>
      <c r="H77" s="122">
        <f t="shared" si="22"/>
        <v>0</v>
      </c>
      <c r="I77" s="122">
        <f t="shared" si="22"/>
        <v>0</v>
      </c>
      <c r="J77" s="122">
        <f t="shared" si="22"/>
        <v>0</v>
      </c>
      <c r="K77" s="122">
        <f t="shared" si="22"/>
        <v>0</v>
      </c>
      <c r="L77" s="122">
        <f t="shared" si="22"/>
        <v>0</v>
      </c>
      <c r="M77" s="122">
        <f t="shared" si="22"/>
        <v>0</v>
      </c>
      <c r="N77" s="122">
        <f t="shared" si="22"/>
        <v>0</v>
      </c>
      <c r="O77" s="122">
        <f t="shared" si="22"/>
        <v>0</v>
      </c>
      <c r="P77" s="122">
        <f t="shared" si="23"/>
        <v>0</v>
      </c>
      <c r="Q77" s="122">
        <f t="shared" si="23"/>
        <v>0</v>
      </c>
      <c r="R77" s="122">
        <f t="shared" si="23"/>
        <v>0</v>
      </c>
      <c r="S77" s="122">
        <f t="shared" si="23"/>
        <v>0</v>
      </c>
      <c r="T77" s="122">
        <f t="shared" si="23"/>
        <v>0</v>
      </c>
      <c r="U77" s="122">
        <f t="shared" si="23"/>
        <v>0</v>
      </c>
      <c r="V77" s="122">
        <f t="shared" ca="1" si="23"/>
        <v>0</v>
      </c>
      <c r="W77" s="122">
        <f t="shared" ca="1" si="23"/>
        <v>0</v>
      </c>
      <c r="X77" s="122">
        <f t="shared" ca="1" si="23"/>
        <v>0</v>
      </c>
      <c r="Y77" s="122">
        <f t="shared" ca="1" si="23"/>
        <v>0</v>
      </c>
      <c r="Z77" s="122">
        <f t="shared" ca="1" si="23"/>
        <v>0</v>
      </c>
      <c r="AA77" s="122">
        <f t="shared" ca="1" si="23"/>
        <v>0</v>
      </c>
      <c r="AB77" s="122">
        <f t="shared" ca="1" si="23"/>
        <v>0</v>
      </c>
      <c r="AC77" s="122">
        <f t="shared" ca="1" si="23"/>
        <v>0</v>
      </c>
      <c r="AD77" s="122">
        <f t="shared" ca="1" si="23"/>
        <v>0</v>
      </c>
    </row>
    <row r="78" spans="1:30">
      <c r="B78" s="49"/>
      <c r="C78" s="74">
        <f t="shared" si="21"/>
        <v>2042</v>
      </c>
      <c r="D78" s="132" t="s">
        <v>60</v>
      </c>
      <c r="E78" s="127">
        <f ca="1">OFFSET('Regulatory Asset Base'!$AA$155,$D32-1,0)</f>
        <v>0</v>
      </c>
      <c r="F78" s="122">
        <f t="shared" si="22"/>
        <v>0</v>
      </c>
      <c r="G78" s="122">
        <f t="shared" si="22"/>
        <v>0</v>
      </c>
      <c r="H78" s="122">
        <f t="shared" si="22"/>
        <v>0</v>
      </c>
      <c r="I78" s="122">
        <f t="shared" si="22"/>
        <v>0</v>
      </c>
      <c r="J78" s="122">
        <f t="shared" si="22"/>
        <v>0</v>
      </c>
      <c r="K78" s="122">
        <f t="shared" si="22"/>
        <v>0</v>
      </c>
      <c r="L78" s="122">
        <f t="shared" si="22"/>
        <v>0</v>
      </c>
      <c r="M78" s="122">
        <f t="shared" si="22"/>
        <v>0</v>
      </c>
      <c r="N78" s="122">
        <f t="shared" si="22"/>
        <v>0</v>
      </c>
      <c r="O78" s="122">
        <f t="shared" si="22"/>
        <v>0</v>
      </c>
      <c r="P78" s="122">
        <f t="shared" si="23"/>
        <v>0</v>
      </c>
      <c r="Q78" s="122">
        <f t="shared" si="23"/>
        <v>0</v>
      </c>
      <c r="R78" s="122">
        <f t="shared" si="23"/>
        <v>0</v>
      </c>
      <c r="S78" s="122">
        <f t="shared" si="23"/>
        <v>0</v>
      </c>
      <c r="T78" s="122">
        <f t="shared" si="23"/>
        <v>0</v>
      </c>
      <c r="U78" s="122">
        <f t="shared" si="23"/>
        <v>0</v>
      </c>
      <c r="V78" s="122">
        <f t="shared" si="23"/>
        <v>0</v>
      </c>
      <c r="W78" s="122">
        <f t="shared" ca="1" si="23"/>
        <v>0</v>
      </c>
      <c r="X78" s="122">
        <f t="shared" ca="1" si="23"/>
        <v>0</v>
      </c>
      <c r="Y78" s="122">
        <f t="shared" ca="1" si="23"/>
        <v>0</v>
      </c>
      <c r="Z78" s="122">
        <f t="shared" ca="1" si="23"/>
        <v>0</v>
      </c>
      <c r="AA78" s="122">
        <f t="shared" ca="1" si="23"/>
        <v>0</v>
      </c>
      <c r="AB78" s="122">
        <f t="shared" ca="1" si="23"/>
        <v>0</v>
      </c>
      <c r="AC78" s="122">
        <f t="shared" ca="1" si="23"/>
        <v>0</v>
      </c>
      <c r="AD78" s="122">
        <f t="shared" ca="1" si="23"/>
        <v>0</v>
      </c>
    </row>
    <row r="79" spans="1:30" ht="11.4" customHeight="1">
      <c r="B79" s="49"/>
      <c r="C79" s="74">
        <f t="shared" si="21"/>
        <v>2043</v>
      </c>
      <c r="D79" s="132" t="s">
        <v>60</v>
      </c>
      <c r="E79" s="127">
        <f ca="1">OFFSET('Regulatory Asset Base'!$AB$155,$D32-1,0)</f>
        <v>0</v>
      </c>
      <c r="F79" s="122">
        <f t="shared" si="22"/>
        <v>0</v>
      </c>
      <c r="G79" s="122">
        <f t="shared" si="22"/>
        <v>0</v>
      </c>
      <c r="H79" s="122">
        <f t="shared" si="22"/>
        <v>0</v>
      </c>
      <c r="I79" s="122">
        <f t="shared" si="22"/>
        <v>0</v>
      </c>
      <c r="J79" s="122">
        <f t="shared" si="22"/>
        <v>0</v>
      </c>
      <c r="K79" s="122">
        <f t="shared" si="22"/>
        <v>0</v>
      </c>
      <c r="L79" s="122">
        <f t="shared" si="22"/>
        <v>0</v>
      </c>
      <c r="M79" s="122">
        <f t="shared" si="22"/>
        <v>0</v>
      </c>
      <c r="N79" s="122">
        <f t="shared" si="22"/>
        <v>0</v>
      </c>
      <c r="O79" s="122">
        <f t="shared" si="22"/>
        <v>0</v>
      </c>
      <c r="P79" s="122">
        <f t="shared" si="23"/>
        <v>0</v>
      </c>
      <c r="Q79" s="122">
        <f t="shared" si="23"/>
        <v>0</v>
      </c>
      <c r="R79" s="122">
        <f t="shared" si="23"/>
        <v>0</v>
      </c>
      <c r="S79" s="122">
        <f t="shared" si="23"/>
        <v>0</v>
      </c>
      <c r="T79" s="122">
        <f t="shared" si="23"/>
        <v>0</v>
      </c>
      <c r="U79" s="122">
        <f t="shared" si="23"/>
        <v>0</v>
      </c>
      <c r="V79" s="122">
        <f t="shared" si="23"/>
        <v>0</v>
      </c>
      <c r="W79" s="122">
        <f t="shared" si="23"/>
        <v>0</v>
      </c>
      <c r="X79" s="122">
        <f t="shared" ca="1" si="23"/>
        <v>0</v>
      </c>
      <c r="Y79" s="122">
        <f t="shared" ca="1" si="23"/>
        <v>0</v>
      </c>
      <c r="Z79" s="122">
        <f t="shared" ca="1" si="23"/>
        <v>0</v>
      </c>
      <c r="AA79" s="122">
        <f t="shared" ca="1" si="23"/>
        <v>0</v>
      </c>
      <c r="AB79" s="122">
        <f t="shared" ca="1" si="23"/>
        <v>0</v>
      </c>
      <c r="AC79" s="122">
        <f t="shared" ca="1" si="23"/>
        <v>0</v>
      </c>
      <c r="AD79" s="122">
        <f t="shared" ca="1" si="23"/>
        <v>0</v>
      </c>
    </row>
    <row r="80" spans="1:30">
      <c r="B80" s="49"/>
      <c r="C80" s="74">
        <f t="shared" si="21"/>
        <v>2044</v>
      </c>
      <c r="D80" s="132" t="s">
        <v>60</v>
      </c>
      <c r="E80" s="127">
        <f ca="1">OFFSET('Regulatory Asset Base'!$AC$155,$D32-1,0)</f>
        <v>0</v>
      </c>
      <c r="F80" s="122">
        <f t="shared" si="22"/>
        <v>0</v>
      </c>
      <c r="G80" s="122">
        <f t="shared" si="22"/>
        <v>0</v>
      </c>
      <c r="H80" s="122">
        <f t="shared" si="22"/>
        <v>0</v>
      </c>
      <c r="I80" s="122">
        <f t="shared" si="22"/>
        <v>0</v>
      </c>
      <c r="J80" s="122">
        <f t="shared" si="22"/>
        <v>0</v>
      </c>
      <c r="K80" s="122">
        <f t="shared" si="22"/>
        <v>0</v>
      </c>
      <c r="L80" s="122">
        <f t="shared" si="22"/>
        <v>0</v>
      </c>
      <c r="M80" s="122">
        <f t="shared" si="22"/>
        <v>0</v>
      </c>
      <c r="N80" s="122">
        <f t="shared" si="22"/>
        <v>0</v>
      </c>
      <c r="O80" s="122">
        <f t="shared" si="22"/>
        <v>0</v>
      </c>
      <c r="P80" s="122">
        <f t="shared" si="23"/>
        <v>0</v>
      </c>
      <c r="Q80" s="122">
        <f t="shared" si="23"/>
        <v>0</v>
      </c>
      <c r="R80" s="122">
        <f t="shared" si="23"/>
        <v>0</v>
      </c>
      <c r="S80" s="122">
        <f t="shared" si="23"/>
        <v>0</v>
      </c>
      <c r="T80" s="122">
        <f t="shared" si="23"/>
        <v>0</v>
      </c>
      <c r="U80" s="122">
        <f t="shared" si="23"/>
        <v>0</v>
      </c>
      <c r="V80" s="122">
        <f t="shared" si="23"/>
        <v>0</v>
      </c>
      <c r="W80" s="122">
        <f t="shared" si="23"/>
        <v>0</v>
      </c>
      <c r="X80" s="122">
        <f t="shared" si="23"/>
        <v>0</v>
      </c>
      <c r="Y80" s="122">
        <f t="shared" ca="1" si="23"/>
        <v>0</v>
      </c>
      <c r="Z80" s="122">
        <f t="shared" ca="1" si="23"/>
        <v>0</v>
      </c>
      <c r="AA80" s="122">
        <f t="shared" ca="1" si="23"/>
        <v>0</v>
      </c>
      <c r="AB80" s="122">
        <f t="shared" ca="1" si="23"/>
        <v>0</v>
      </c>
      <c r="AC80" s="122">
        <f t="shared" ca="1" si="23"/>
        <v>0</v>
      </c>
      <c r="AD80" s="122">
        <f t="shared" ca="1" si="23"/>
        <v>0</v>
      </c>
    </row>
    <row r="81" spans="1:30" s="36" customFormat="1">
      <c r="A81" s="76"/>
      <c r="B81" s="77"/>
      <c r="C81" s="78" t="s">
        <v>111</v>
      </c>
      <c r="D81" s="132" t="s">
        <v>60</v>
      </c>
      <c r="E81" s="128"/>
      <c r="F81" s="128">
        <f>SUM(F61:F80)</f>
        <v>0</v>
      </c>
      <c r="G81" s="128">
        <f t="shared" ref="G81:AD81" ca="1" si="24">SUM(G61:G80)</f>
        <v>0</v>
      </c>
      <c r="H81" s="128">
        <f t="shared" ca="1" si="24"/>
        <v>0</v>
      </c>
      <c r="I81" s="128">
        <f t="shared" ca="1" si="24"/>
        <v>0</v>
      </c>
      <c r="J81" s="128">
        <f t="shared" ca="1" si="24"/>
        <v>0</v>
      </c>
      <c r="K81" s="128">
        <f t="shared" ca="1" si="24"/>
        <v>0</v>
      </c>
      <c r="L81" s="128">
        <f t="shared" ca="1" si="24"/>
        <v>0</v>
      </c>
      <c r="M81" s="128">
        <f t="shared" ca="1" si="24"/>
        <v>0</v>
      </c>
      <c r="N81" s="128">
        <f t="shared" ca="1" si="24"/>
        <v>0</v>
      </c>
      <c r="O81" s="128">
        <f t="shared" ca="1" si="24"/>
        <v>0</v>
      </c>
      <c r="P81" s="128">
        <f t="shared" ca="1" si="24"/>
        <v>0</v>
      </c>
      <c r="Q81" s="128">
        <f t="shared" ca="1" si="24"/>
        <v>0</v>
      </c>
      <c r="R81" s="128">
        <f t="shared" ca="1" si="24"/>
        <v>0</v>
      </c>
      <c r="S81" s="128">
        <f t="shared" ca="1" si="24"/>
        <v>0</v>
      </c>
      <c r="T81" s="128">
        <f t="shared" ca="1" si="24"/>
        <v>0</v>
      </c>
      <c r="U81" s="128">
        <f t="shared" ca="1" si="24"/>
        <v>0</v>
      </c>
      <c r="V81" s="128">
        <f t="shared" ca="1" si="24"/>
        <v>0</v>
      </c>
      <c r="W81" s="128">
        <f t="shared" ca="1" si="24"/>
        <v>0</v>
      </c>
      <c r="X81" s="128">
        <f t="shared" ca="1" si="24"/>
        <v>0</v>
      </c>
      <c r="Y81" s="128">
        <f t="shared" ca="1" si="24"/>
        <v>0</v>
      </c>
      <c r="Z81" s="128">
        <f t="shared" ca="1" si="24"/>
        <v>0</v>
      </c>
      <c r="AA81" s="128">
        <f t="shared" ca="1" si="24"/>
        <v>0</v>
      </c>
      <c r="AB81" s="128">
        <f t="shared" ca="1" si="24"/>
        <v>0</v>
      </c>
      <c r="AC81" s="128">
        <f t="shared" ca="1" si="24"/>
        <v>0</v>
      </c>
      <c r="AD81" s="128">
        <f t="shared" ca="1" si="24"/>
        <v>0</v>
      </c>
    </row>
    <row r="82" spans="1:30">
      <c r="A82" s="50"/>
      <c r="B82" s="51"/>
      <c r="C82" s="52"/>
      <c r="D82" s="133"/>
      <c r="E82" s="50"/>
      <c r="F82" s="50"/>
      <c r="G82" s="50"/>
      <c r="H82" s="50"/>
      <c r="I82" s="53"/>
      <c r="J82" s="50"/>
      <c r="K82" s="50"/>
      <c r="L82" s="50"/>
      <c r="M82" s="50"/>
      <c r="N82" s="50"/>
      <c r="O82" s="50"/>
      <c r="P82" s="5"/>
      <c r="Q82" s="5"/>
      <c r="R82" s="5"/>
      <c r="S82" s="5"/>
      <c r="T82" s="5"/>
    </row>
    <row r="83" spans="1:30">
      <c r="D83" s="134"/>
    </row>
    <row r="84" spans="1:30" s="44" customFormat="1">
      <c r="A84" s="46"/>
      <c r="B84" s="45">
        <f>D84+2</f>
        <v>4</v>
      </c>
      <c r="C84" s="46" t="str">
        <f>LOOKUP(D84,$B$9:$C$18)</f>
        <v>Building</v>
      </c>
      <c r="D84" s="46">
        <v>2</v>
      </c>
      <c r="E84" s="46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</row>
    <row r="85" spans="1:30">
      <c r="A85" s="56"/>
      <c r="B85" s="11"/>
      <c r="C85" s="10"/>
      <c r="D85" s="135"/>
      <c r="E85" s="58"/>
      <c r="F85" s="7"/>
      <c r="G85" s="57"/>
      <c r="H85" s="58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 spans="1:30" ht="14.4" customHeight="1">
      <c r="A86" s="59"/>
      <c r="B86" s="60"/>
      <c r="C86" s="60" t="s">
        <v>93</v>
      </c>
      <c r="D86" s="136"/>
      <c r="E86" s="5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61"/>
      <c r="Q86" s="61"/>
      <c r="R86" s="61"/>
      <c r="S86" s="61"/>
      <c r="T86" s="61"/>
      <c r="U86" s="61"/>
    </row>
    <row r="87" spans="1:30">
      <c r="A87" s="62"/>
      <c r="B87" s="62"/>
      <c r="C87" s="62"/>
      <c r="D87" s="137"/>
      <c r="E87" s="5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</row>
    <row r="88" spans="1:30" ht="12" customHeight="1">
      <c r="A88" s="62"/>
      <c r="B88" s="62"/>
      <c r="C88" s="62"/>
      <c r="D88" s="137"/>
      <c r="E88" s="5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</row>
    <row r="89" spans="1:30" ht="11.4" customHeight="1">
      <c r="A89" s="62"/>
      <c r="B89" s="62"/>
      <c r="C89" s="64" t="s">
        <v>94</v>
      </c>
      <c r="D89" s="129" t="s">
        <v>60</v>
      </c>
      <c r="E89" s="5"/>
      <c r="F89" s="121">
        <f>LOOKUP(D84,$B$9:$B$18,$F$9:$F$18)</f>
        <v>0</v>
      </c>
      <c r="G89" s="122">
        <f>F89</f>
        <v>0</v>
      </c>
      <c r="H89" s="122">
        <f>G89</f>
        <v>0</v>
      </c>
      <c r="I89" s="122">
        <f t="shared" ref="I89:AD89" si="25">H89</f>
        <v>0</v>
      </c>
      <c r="J89" s="122">
        <f t="shared" si="25"/>
        <v>0</v>
      </c>
      <c r="K89" s="122">
        <f t="shared" si="25"/>
        <v>0</v>
      </c>
      <c r="L89" s="122">
        <f t="shared" si="25"/>
        <v>0</v>
      </c>
      <c r="M89" s="122">
        <f t="shared" si="25"/>
        <v>0</v>
      </c>
      <c r="N89" s="122">
        <f t="shared" si="25"/>
        <v>0</v>
      </c>
      <c r="O89" s="122">
        <f t="shared" si="25"/>
        <v>0</v>
      </c>
      <c r="P89" s="122">
        <f t="shared" si="25"/>
        <v>0</v>
      </c>
      <c r="Q89" s="122">
        <f t="shared" si="25"/>
        <v>0</v>
      </c>
      <c r="R89" s="122">
        <f t="shared" si="25"/>
        <v>0</v>
      </c>
      <c r="S89" s="122">
        <f t="shared" si="25"/>
        <v>0</v>
      </c>
      <c r="T89" s="122">
        <f t="shared" si="25"/>
        <v>0</v>
      </c>
      <c r="U89" s="122">
        <f t="shared" si="25"/>
        <v>0</v>
      </c>
      <c r="V89" s="122">
        <f t="shared" si="25"/>
        <v>0</v>
      </c>
      <c r="W89" s="122">
        <f t="shared" si="25"/>
        <v>0</v>
      </c>
      <c r="X89" s="122">
        <f t="shared" si="25"/>
        <v>0</v>
      </c>
      <c r="Y89" s="122">
        <f t="shared" si="25"/>
        <v>0</v>
      </c>
      <c r="Z89" s="122">
        <f t="shared" si="25"/>
        <v>0</v>
      </c>
      <c r="AA89" s="122">
        <f t="shared" si="25"/>
        <v>0</v>
      </c>
      <c r="AB89" s="122">
        <f t="shared" si="25"/>
        <v>0</v>
      </c>
      <c r="AC89" s="122">
        <f t="shared" si="25"/>
        <v>0</v>
      </c>
      <c r="AD89" s="122">
        <f t="shared" si="25"/>
        <v>0</v>
      </c>
    </row>
    <row r="90" spans="1:30" ht="11.4" customHeight="1">
      <c r="A90" s="62"/>
      <c r="B90" s="62"/>
      <c r="C90" s="64" t="s">
        <v>95</v>
      </c>
      <c r="D90" s="129" t="s">
        <v>60</v>
      </c>
      <c r="E90" s="5"/>
      <c r="F90" s="121"/>
      <c r="G90" s="122">
        <f>F95</f>
        <v>0</v>
      </c>
      <c r="H90" s="122">
        <f>G95</f>
        <v>0</v>
      </c>
      <c r="I90" s="122">
        <f t="shared" ref="I90:Z90" si="26">H95</f>
        <v>0</v>
      </c>
      <c r="J90" s="122">
        <f t="shared" si="26"/>
        <v>0</v>
      </c>
      <c r="K90" s="122">
        <f t="shared" si="26"/>
        <v>0</v>
      </c>
      <c r="L90" s="122">
        <f t="shared" si="26"/>
        <v>0</v>
      </c>
      <c r="M90" s="122">
        <f t="shared" si="26"/>
        <v>0</v>
      </c>
      <c r="N90" s="122">
        <f t="shared" si="26"/>
        <v>0</v>
      </c>
      <c r="O90" s="122">
        <f t="shared" si="26"/>
        <v>0</v>
      </c>
      <c r="P90" s="122">
        <f t="shared" si="26"/>
        <v>0</v>
      </c>
      <c r="Q90" s="122">
        <f t="shared" si="26"/>
        <v>0</v>
      </c>
      <c r="R90" s="122">
        <f t="shared" si="26"/>
        <v>0</v>
      </c>
      <c r="S90" s="122">
        <f t="shared" si="26"/>
        <v>0</v>
      </c>
      <c r="T90" s="122">
        <f t="shared" si="26"/>
        <v>0</v>
      </c>
      <c r="U90" s="122">
        <f t="shared" si="26"/>
        <v>0</v>
      </c>
      <c r="V90" s="122">
        <f t="shared" si="26"/>
        <v>0</v>
      </c>
      <c r="W90" s="122">
        <f t="shared" si="26"/>
        <v>0</v>
      </c>
      <c r="X90" s="122">
        <f t="shared" si="26"/>
        <v>0</v>
      </c>
      <c r="Y90" s="122">
        <f t="shared" si="26"/>
        <v>0</v>
      </c>
      <c r="Z90" s="122">
        <f t="shared" si="26"/>
        <v>0</v>
      </c>
      <c r="AA90" s="122">
        <f>Z95</f>
        <v>0</v>
      </c>
      <c r="AB90" s="122">
        <f t="shared" ref="AB90:AD90" si="27">AA95</f>
        <v>0</v>
      </c>
      <c r="AC90" s="122">
        <f t="shared" si="27"/>
        <v>0</v>
      </c>
      <c r="AD90" s="122">
        <f t="shared" si="27"/>
        <v>0</v>
      </c>
    </row>
    <row r="91" spans="1:30">
      <c r="A91" s="62"/>
      <c r="B91" s="62"/>
      <c r="C91" s="64" t="s">
        <v>96</v>
      </c>
      <c r="D91" s="129" t="s">
        <v>60</v>
      </c>
      <c r="E91" s="5"/>
      <c r="F91" s="123"/>
      <c r="G91" s="123">
        <f t="shared" ref="G91:AD91" si="28">LOOKUP($D84,$B$9:$B$18,$E$9:$E$18)</f>
        <v>0.02</v>
      </c>
      <c r="H91" s="123">
        <f t="shared" si="28"/>
        <v>0.02</v>
      </c>
      <c r="I91" s="123">
        <f t="shared" si="28"/>
        <v>0.02</v>
      </c>
      <c r="J91" s="123">
        <f t="shared" si="28"/>
        <v>0.02</v>
      </c>
      <c r="K91" s="123">
        <f t="shared" si="28"/>
        <v>0.02</v>
      </c>
      <c r="L91" s="123">
        <f t="shared" si="28"/>
        <v>0.02</v>
      </c>
      <c r="M91" s="123">
        <f t="shared" si="28"/>
        <v>0.02</v>
      </c>
      <c r="N91" s="123">
        <f t="shared" si="28"/>
        <v>0.02</v>
      </c>
      <c r="O91" s="123">
        <f t="shared" si="28"/>
        <v>0.02</v>
      </c>
      <c r="P91" s="123">
        <f t="shared" si="28"/>
        <v>0.02</v>
      </c>
      <c r="Q91" s="123">
        <f t="shared" si="28"/>
        <v>0.02</v>
      </c>
      <c r="R91" s="123">
        <f t="shared" si="28"/>
        <v>0.02</v>
      </c>
      <c r="S91" s="123">
        <f t="shared" si="28"/>
        <v>0.02</v>
      </c>
      <c r="T91" s="123">
        <f t="shared" si="28"/>
        <v>0.02</v>
      </c>
      <c r="U91" s="123">
        <f t="shared" si="28"/>
        <v>0.02</v>
      </c>
      <c r="V91" s="123">
        <f t="shared" si="28"/>
        <v>0.02</v>
      </c>
      <c r="W91" s="123">
        <f t="shared" si="28"/>
        <v>0.02</v>
      </c>
      <c r="X91" s="123">
        <f t="shared" si="28"/>
        <v>0.02</v>
      </c>
      <c r="Y91" s="123">
        <f t="shared" si="28"/>
        <v>0.02</v>
      </c>
      <c r="Z91" s="123">
        <f t="shared" si="28"/>
        <v>0.02</v>
      </c>
      <c r="AA91" s="123">
        <f t="shared" si="28"/>
        <v>0.02</v>
      </c>
      <c r="AB91" s="123">
        <f t="shared" si="28"/>
        <v>0.02</v>
      </c>
      <c r="AC91" s="123">
        <f t="shared" si="28"/>
        <v>0.02</v>
      </c>
      <c r="AD91" s="123">
        <f t="shared" si="28"/>
        <v>0.02</v>
      </c>
    </row>
    <row r="92" spans="1:30">
      <c r="A92" s="62"/>
      <c r="B92" s="62"/>
      <c r="C92" s="64" t="s">
        <v>97</v>
      </c>
      <c r="D92" s="129" t="s">
        <v>60</v>
      </c>
      <c r="E92" s="5"/>
      <c r="F92" s="122">
        <f t="shared" ref="F92:AD92" si="29">E94</f>
        <v>0</v>
      </c>
      <c r="G92" s="122">
        <f t="shared" si="29"/>
        <v>0</v>
      </c>
      <c r="H92" s="122">
        <f t="shared" si="29"/>
        <v>0</v>
      </c>
      <c r="I92" s="122">
        <f t="shared" si="29"/>
        <v>0</v>
      </c>
      <c r="J92" s="122">
        <f t="shared" si="29"/>
        <v>0</v>
      </c>
      <c r="K92" s="122">
        <f t="shared" si="29"/>
        <v>0</v>
      </c>
      <c r="L92" s="122">
        <f t="shared" si="29"/>
        <v>0</v>
      </c>
      <c r="M92" s="122">
        <f t="shared" si="29"/>
        <v>0</v>
      </c>
      <c r="N92" s="122">
        <f t="shared" si="29"/>
        <v>0</v>
      </c>
      <c r="O92" s="122">
        <f t="shared" si="29"/>
        <v>0</v>
      </c>
      <c r="P92" s="122">
        <f t="shared" si="29"/>
        <v>0</v>
      </c>
      <c r="Q92" s="122">
        <f t="shared" si="29"/>
        <v>0</v>
      </c>
      <c r="R92" s="122">
        <f t="shared" si="29"/>
        <v>0</v>
      </c>
      <c r="S92" s="122">
        <f t="shared" si="29"/>
        <v>0</v>
      </c>
      <c r="T92" s="122">
        <f t="shared" si="29"/>
        <v>0</v>
      </c>
      <c r="U92" s="122">
        <f t="shared" si="29"/>
        <v>0</v>
      </c>
      <c r="V92" s="122">
        <f t="shared" si="29"/>
        <v>0</v>
      </c>
      <c r="W92" s="122">
        <f t="shared" si="29"/>
        <v>0</v>
      </c>
      <c r="X92" s="122">
        <f t="shared" si="29"/>
        <v>0</v>
      </c>
      <c r="Y92" s="122">
        <f t="shared" si="29"/>
        <v>0</v>
      </c>
      <c r="Z92" s="122">
        <f t="shared" si="29"/>
        <v>0</v>
      </c>
      <c r="AA92" s="122">
        <f t="shared" si="29"/>
        <v>0</v>
      </c>
      <c r="AB92" s="122">
        <f t="shared" si="29"/>
        <v>0</v>
      </c>
      <c r="AC92" s="122">
        <f t="shared" si="29"/>
        <v>0</v>
      </c>
      <c r="AD92" s="122">
        <f t="shared" si="29"/>
        <v>0</v>
      </c>
    </row>
    <row r="93" spans="1:30">
      <c r="A93" s="62"/>
      <c r="B93" s="62"/>
      <c r="C93" s="64" t="s">
        <v>98</v>
      </c>
      <c r="D93" s="129" t="s">
        <v>60</v>
      </c>
      <c r="E93" s="5"/>
      <c r="F93" s="122">
        <f t="shared" ref="F93:Y93" si="30">IF(F90&gt;0,F89*F91,0)</f>
        <v>0</v>
      </c>
      <c r="G93" s="122">
        <f t="shared" si="30"/>
        <v>0</v>
      </c>
      <c r="H93" s="122">
        <f t="shared" si="30"/>
        <v>0</v>
      </c>
      <c r="I93" s="122">
        <f t="shared" si="30"/>
        <v>0</v>
      </c>
      <c r="J93" s="122">
        <f t="shared" si="30"/>
        <v>0</v>
      </c>
      <c r="K93" s="122">
        <f t="shared" si="30"/>
        <v>0</v>
      </c>
      <c r="L93" s="122">
        <f t="shared" si="30"/>
        <v>0</v>
      </c>
      <c r="M93" s="122">
        <f t="shared" si="30"/>
        <v>0</v>
      </c>
      <c r="N93" s="122">
        <f t="shared" si="30"/>
        <v>0</v>
      </c>
      <c r="O93" s="122">
        <f t="shared" si="30"/>
        <v>0</v>
      </c>
      <c r="P93" s="122">
        <f t="shared" si="30"/>
        <v>0</v>
      </c>
      <c r="Q93" s="122">
        <f t="shared" si="30"/>
        <v>0</v>
      </c>
      <c r="R93" s="122">
        <f t="shared" si="30"/>
        <v>0</v>
      </c>
      <c r="S93" s="122">
        <f t="shared" si="30"/>
        <v>0</v>
      </c>
      <c r="T93" s="122">
        <f t="shared" si="30"/>
        <v>0</v>
      </c>
      <c r="U93" s="122">
        <f t="shared" si="30"/>
        <v>0</v>
      </c>
      <c r="V93" s="122">
        <f t="shared" si="30"/>
        <v>0</v>
      </c>
      <c r="W93" s="122">
        <f t="shared" si="30"/>
        <v>0</v>
      </c>
      <c r="X93" s="122">
        <f t="shared" si="30"/>
        <v>0</v>
      </c>
      <c r="Y93" s="122">
        <f t="shared" si="30"/>
        <v>0</v>
      </c>
      <c r="Z93" s="122">
        <f>IF(Z90&gt;0,Z89*Z91,0)</f>
        <v>0</v>
      </c>
      <c r="AA93" s="122">
        <f>IF(AA90&gt;0,AA89*AA91,0)</f>
        <v>0</v>
      </c>
      <c r="AB93" s="122">
        <f>IF(AB90&gt;0,AB89*AB91,0)</f>
        <v>0</v>
      </c>
      <c r="AC93" s="122">
        <f>IF(AC90&gt;0,AC89*AC91,0)</f>
        <v>0</v>
      </c>
      <c r="AD93" s="122">
        <f>IF(AD90&gt;0,AD89*AD91,0)</f>
        <v>0</v>
      </c>
    </row>
    <row r="94" spans="1:30">
      <c r="A94" s="62"/>
      <c r="B94" s="62"/>
      <c r="C94" s="64" t="s">
        <v>89</v>
      </c>
      <c r="D94" s="129" t="s">
        <v>60</v>
      </c>
      <c r="E94" s="5"/>
      <c r="F94" s="122">
        <v>0</v>
      </c>
      <c r="G94" s="122">
        <f t="shared" ref="G94:AD94" si="31">SUM(G92:G93)</f>
        <v>0</v>
      </c>
      <c r="H94" s="122">
        <f t="shared" si="31"/>
        <v>0</v>
      </c>
      <c r="I94" s="122">
        <f t="shared" si="31"/>
        <v>0</v>
      </c>
      <c r="J94" s="122">
        <f t="shared" si="31"/>
        <v>0</v>
      </c>
      <c r="K94" s="122">
        <f t="shared" si="31"/>
        <v>0</v>
      </c>
      <c r="L94" s="122">
        <f t="shared" si="31"/>
        <v>0</v>
      </c>
      <c r="M94" s="122">
        <f t="shared" si="31"/>
        <v>0</v>
      </c>
      <c r="N94" s="122">
        <f t="shared" si="31"/>
        <v>0</v>
      </c>
      <c r="O94" s="122">
        <f t="shared" si="31"/>
        <v>0</v>
      </c>
      <c r="P94" s="122">
        <f t="shared" si="31"/>
        <v>0</v>
      </c>
      <c r="Q94" s="122">
        <f t="shared" si="31"/>
        <v>0</v>
      </c>
      <c r="R94" s="122">
        <f t="shared" si="31"/>
        <v>0</v>
      </c>
      <c r="S94" s="122">
        <f t="shared" si="31"/>
        <v>0</v>
      </c>
      <c r="T94" s="122">
        <f t="shared" si="31"/>
        <v>0</v>
      </c>
      <c r="U94" s="122">
        <f t="shared" si="31"/>
        <v>0</v>
      </c>
      <c r="V94" s="122">
        <f t="shared" si="31"/>
        <v>0</v>
      </c>
      <c r="W94" s="122">
        <f t="shared" si="31"/>
        <v>0</v>
      </c>
      <c r="X94" s="122">
        <f t="shared" si="31"/>
        <v>0</v>
      </c>
      <c r="Y94" s="122">
        <f t="shared" si="31"/>
        <v>0</v>
      </c>
      <c r="Z94" s="122">
        <f t="shared" si="31"/>
        <v>0</v>
      </c>
      <c r="AA94" s="122">
        <f t="shared" si="31"/>
        <v>0</v>
      </c>
      <c r="AB94" s="122">
        <f t="shared" si="31"/>
        <v>0</v>
      </c>
      <c r="AC94" s="122">
        <f t="shared" si="31"/>
        <v>0</v>
      </c>
      <c r="AD94" s="122">
        <f t="shared" si="31"/>
        <v>0</v>
      </c>
    </row>
    <row r="95" spans="1:30">
      <c r="A95" s="62"/>
      <c r="B95" s="62"/>
      <c r="C95" s="64" t="s">
        <v>99</v>
      </c>
      <c r="D95" s="129" t="s">
        <v>60</v>
      </c>
      <c r="E95" s="5"/>
      <c r="F95" s="121">
        <f>LOOKUP(D84,$B$9:$B$18,$F$9:$F$18)</f>
        <v>0</v>
      </c>
      <c r="G95" s="122">
        <f t="shared" ref="G95:AD95" si="32">G89-G94</f>
        <v>0</v>
      </c>
      <c r="H95" s="122">
        <f t="shared" si="32"/>
        <v>0</v>
      </c>
      <c r="I95" s="122">
        <f t="shared" si="32"/>
        <v>0</v>
      </c>
      <c r="J95" s="122">
        <f t="shared" si="32"/>
        <v>0</v>
      </c>
      <c r="K95" s="122">
        <f t="shared" si="32"/>
        <v>0</v>
      </c>
      <c r="L95" s="122">
        <f t="shared" si="32"/>
        <v>0</v>
      </c>
      <c r="M95" s="122">
        <f t="shared" si="32"/>
        <v>0</v>
      </c>
      <c r="N95" s="122">
        <f t="shared" si="32"/>
        <v>0</v>
      </c>
      <c r="O95" s="122">
        <f t="shared" si="32"/>
        <v>0</v>
      </c>
      <c r="P95" s="122">
        <f t="shared" si="32"/>
        <v>0</v>
      </c>
      <c r="Q95" s="122">
        <f t="shared" si="32"/>
        <v>0</v>
      </c>
      <c r="R95" s="122">
        <f t="shared" si="32"/>
        <v>0</v>
      </c>
      <c r="S95" s="122">
        <f t="shared" si="32"/>
        <v>0</v>
      </c>
      <c r="T95" s="122">
        <f t="shared" si="32"/>
        <v>0</v>
      </c>
      <c r="U95" s="122">
        <f t="shared" si="32"/>
        <v>0</v>
      </c>
      <c r="V95" s="122">
        <f t="shared" si="32"/>
        <v>0</v>
      </c>
      <c r="W95" s="122">
        <f t="shared" si="32"/>
        <v>0</v>
      </c>
      <c r="X95" s="122">
        <f t="shared" si="32"/>
        <v>0</v>
      </c>
      <c r="Y95" s="122">
        <f t="shared" si="32"/>
        <v>0</v>
      </c>
      <c r="Z95" s="122">
        <f t="shared" si="32"/>
        <v>0</v>
      </c>
      <c r="AA95" s="122">
        <f t="shared" si="32"/>
        <v>0</v>
      </c>
      <c r="AB95" s="122">
        <f t="shared" si="32"/>
        <v>0</v>
      </c>
      <c r="AC95" s="122">
        <f t="shared" si="32"/>
        <v>0</v>
      </c>
      <c r="AD95" s="122">
        <f t="shared" si="32"/>
        <v>0</v>
      </c>
    </row>
    <row r="96" spans="1:30">
      <c r="A96" s="65"/>
      <c r="B96" s="62"/>
      <c r="C96" s="62"/>
      <c r="D96" s="130"/>
      <c r="E96" s="55"/>
      <c r="F96" s="66"/>
      <c r="G96" s="55"/>
      <c r="H96" s="55"/>
      <c r="I96" s="55"/>
      <c r="J96" s="55"/>
      <c r="K96" s="55"/>
      <c r="L96" s="55"/>
      <c r="M96" s="55"/>
      <c r="N96" s="55"/>
      <c r="O96" s="55"/>
      <c r="P96" s="5"/>
      <c r="Q96" s="5"/>
      <c r="R96" s="62"/>
      <c r="S96" s="62"/>
      <c r="T96" s="62"/>
      <c r="U96" s="62"/>
    </row>
    <row r="97" spans="1:30">
      <c r="A97" s="65"/>
      <c r="B97" s="62"/>
      <c r="C97" s="62"/>
      <c r="D97" s="130"/>
      <c r="E97" s="55"/>
      <c r="F97" s="66"/>
      <c r="G97" s="55"/>
      <c r="H97" s="55"/>
      <c r="I97" s="55"/>
      <c r="J97" s="55"/>
      <c r="K97" s="55"/>
      <c r="L97" s="55"/>
      <c r="M97" s="55"/>
      <c r="N97" s="55"/>
      <c r="O97" s="55"/>
      <c r="P97" s="5"/>
      <c r="Q97" s="5"/>
      <c r="R97" s="62"/>
      <c r="S97" s="62"/>
      <c r="T97" s="62"/>
      <c r="U97" s="62"/>
    </row>
    <row r="98" spans="1:30">
      <c r="A98" s="62"/>
      <c r="B98" s="62"/>
      <c r="C98" s="67" t="s">
        <v>100</v>
      </c>
      <c r="D98" s="131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"/>
      <c r="Q98" s="5"/>
      <c r="R98" s="62"/>
      <c r="S98" s="62"/>
      <c r="T98" s="62"/>
      <c r="U98" s="62"/>
    </row>
    <row r="99" spans="1:30">
      <c r="A99" s="68"/>
      <c r="B99" s="68"/>
      <c r="C99" s="69" t="s">
        <v>101</v>
      </c>
      <c r="D99" s="129" t="s">
        <v>60</v>
      </c>
      <c r="E99" s="5"/>
      <c r="F99" s="122">
        <v>0</v>
      </c>
      <c r="G99" s="122">
        <f>F103</f>
        <v>0</v>
      </c>
      <c r="H99" s="122">
        <f ca="1">G103</f>
        <v>0</v>
      </c>
      <c r="I99" s="122">
        <f t="shared" ref="I99:AD99" ca="1" si="33">H103</f>
        <v>0</v>
      </c>
      <c r="J99" s="122">
        <f t="shared" ca="1" si="33"/>
        <v>0</v>
      </c>
      <c r="K99" s="124">
        <f t="shared" ca="1" si="33"/>
        <v>0</v>
      </c>
      <c r="L99" s="124">
        <f t="shared" ca="1" si="33"/>
        <v>0</v>
      </c>
      <c r="M99" s="124">
        <f t="shared" ca="1" si="33"/>
        <v>0</v>
      </c>
      <c r="N99" s="124">
        <f t="shared" ca="1" si="33"/>
        <v>0</v>
      </c>
      <c r="O99" s="124">
        <f t="shared" ca="1" si="33"/>
        <v>0</v>
      </c>
      <c r="P99" s="124">
        <f t="shared" ca="1" si="33"/>
        <v>0</v>
      </c>
      <c r="Q99" s="124">
        <f t="shared" ca="1" si="33"/>
        <v>0</v>
      </c>
      <c r="R99" s="124">
        <f t="shared" ca="1" si="33"/>
        <v>0</v>
      </c>
      <c r="S99" s="124">
        <f t="shared" ca="1" si="33"/>
        <v>0</v>
      </c>
      <c r="T99" s="124">
        <f t="shared" ca="1" si="33"/>
        <v>0</v>
      </c>
      <c r="U99" s="124">
        <f t="shared" ca="1" si="33"/>
        <v>0</v>
      </c>
      <c r="V99" s="124">
        <f t="shared" ca="1" si="33"/>
        <v>0</v>
      </c>
      <c r="W99" s="124">
        <f t="shared" ca="1" si="33"/>
        <v>0</v>
      </c>
      <c r="X99" s="124">
        <f t="shared" ca="1" si="33"/>
        <v>0</v>
      </c>
      <c r="Y99" s="124">
        <f t="shared" ca="1" si="33"/>
        <v>0</v>
      </c>
      <c r="Z99" s="124">
        <f t="shared" ca="1" si="33"/>
        <v>0</v>
      </c>
      <c r="AA99" s="124">
        <f t="shared" ca="1" si="33"/>
        <v>0</v>
      </c>
      <c r="AB99" s="124">
        <f t="shared" ca="1" si="33"/>
        <v>0</v>
      </c>
      <c r="AC99" s="122">
        <f t="shared" ca="1" si="33"/>
        <v>0</v>
      </c>
      <c r="AD99" s="122">
        <f t="shared" ca="1" si="33"/>
        <v>0</v>
      </c>
    </row>
    <row r="100" spans="1:30" ht="12" customHeight="1">
      <c r="A100" s="68"/>
      <c r="B100" s="68"/>
      <c r="C100" s="69" t="s">
        <v>102</v>
      </c>
      <c r="D100" s="129" t="s">
        <v>60</v>
      </c>
      <c r="E100" s="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</row>
    <row r="101" spans="1:30">
      <c r="A101" s="68"/>
      <c r="B101" s="68"/>
      <c r="C101" s="69" t="s">
        <v>103</v>
      </c>
      <c r="D101" s="129" t="s">
        <v>60</v>
      </c>
      <c r="E101" s="5"/>
      <c r="F101" s="122">
        <f>INDEX('Regulatory Asset Base'!J$155:J$164,                    MATCH($C84,'Regulatory Asset Base'!$C$155:$C$164,0))</f>
        <v>0</v>
      </c>
      <c r="G101" s="122">
        <f>INDEX('Regulatory Asset Base'!K$155:K$164,                    MATCH($C84,'Regulatory Asset Base'!$C$155:$C$164,0))</f>
        <v>0</v>
      </c>
      <c r="H101" s="122">
        <f>INDEX('Regulatory Asset Base'!L$155:L$164,                    MATCH($C84,'Regulatory Asset Base'!$C$155:$C$164,0))</f>
        <v>0</v>
      </c>
      <c r="I101" s="122">
        <f>INDEX('Regulatory Asset Base'!M$155:M$164,                    MATCH($C84,'Regulatory Asset Base'!$C$155:$C$164,0))</f>
        <v>0</v>
      </c>
      <c r="J101" s="122">
        <f>INDEX('Regulatory Asset Base'!N$155:N$164,                    MATCH($C84,'Regulatory Asset Base'!$C$155:$C$164,0))</f>
        <v>0</v>
      </c>
      <c r="K101" s="122">
        <f>INDEX('Regulatory Asset Base'!O$155:O$164,                    MATCH($C84,'Regulatory Asset Base'!$C$155:$C$164,0))</f>
        <v>0</v>
      </c>
      <c r="L101" s="122">
        <f>INDEX('Regulatory Asset Base'!P$155:P$164,                    MATCH($C84,'Regulatory Asset Base'!$C$155:$C$164,0))</f>
        <v>0</v>
      </c>
      <c r="M101" s="122">
        <f>INDEX('Regulatory Asset Base'!Q$155:Q$164,                    MATCH($C84,'Regulatory Asset Base'!$C$155:$C$164,0))</f>
        <v>0</v>
      </c>
      <c r="N101" s="122">
        <f>INDEX('Regulatory Asset Base'!R$155:R$164,                    MATCH($C84,'Regulatory Asset Base'!$C$155:$C$164,0))</f>
        <v>0</v>
      </c>
      <c r="O101" s="122">
        <f>INDEX('Regulatory Asset Base'!S$155:S$164,                    MATCH($C84,'Regulatory Asset Base'!$C$155:$C$164,0))</f>
        <v>0</v>
      </c>
      <c r="P101" s="122">
        <f>INDEX('Regulatory Asset Base'!T$155:T$164,                    MATCH($C84,'Regulatory Asset Base'!$C$155:$C$164,0))</f>
        <v>0</v>
      </c>
      <c r="Q101" s="122">
        <f>INDEX('Regulatory Asset Base'!U$155:U$164,                    MATCH($C84,'Regulatory Asset Base'!$C$155:$C$164,0))</f>
        <v>0</v>
      </c>
      <c r="R101" s="122">
        <f>INDEX('Regulatory Asset Base'!V$155:V$164,                    MATCH($C84,'Regulatory Asset Base'!$C$155:$C$164,0))</f>
        <v>0</v>
      </c>
      <c r="S101" s="122">
        <f>INDEX('Regulatory Asset Base'!W$155:W$164,                    MATCH($C84,'Regulatory Asset Base'!$C$155:$C$164,0))</f>
        <v>0</v>
      </c>
      <c r="T101" s="122">
        <f>INDEX('Regulatory Asset Base'!X$155:X$164,                    MATCH($C84,'Regulatory Asset Base'!$C$155:$C$164,0))</f>
        <v>0</v>
      </c>
      <c r="U101" s="122">
        <f>INDEX('Regulatory Asset Base'!Y$155:Y$164,                    MATCH($C84,'Regulatory Asset Base'!$C$155:$C$164,0))</f>
        <v>0</v>
      </c>
      <c r="V101" s="122">
        <f>INDEX('Regulatory Asset Base'!Z$155:Z$164,                    MATCH($C84,'Regulatory Asset Base'!$C$155:$C$164,0))</f>
        <v>0</v>
      </c>
      <c r="W101" s="122">
        <f>INDEX('Regulatory Asset Base'!AA$155:AA$164,                    MATCH($C84,'Regulatory Asset Base'!$C$155:$C$164,0))</f>
        <v>0</v>
      </c>
      <c r="X101" s="122">
        <f>INDEX('Regulatory Asset Base'!AB$155:AB$164,                    MATCH($C84,'Regulatory Asset Base'!$C$155:$C$164,0))</f>
        <v>0</v>
      </c>
      <c r="Y101" s="122">
        <f>INDEX('Regulatory Asset Base'!AC$155:AC$164,                    MATCH($C84,'Regulatory Asset Base'!$C$155:$C$164,0))</f>
        <v>0</v>
      </c>
      <c r="Z101" s="122">
        <f>INDEX('Regulatory Asset Base'!AD$155:AD$164,                    MATCH($C84,'Regulatory Asset Base'!$C$155:$C$164,0))</f>
        <v>0</v>
      </c>
      <c r="AA101" s="122">
        <f>INDEX('Regulatory Asset Base'!AE$155:AE$164,                    MATCH($C84,'Regulatory Asset Base'!$C$155:$C$164,0))</f>
        <v>0</v>
      </c>
      <c r="AB101" s="122">
        <f>INDEX('Regulatory Asset Base'!AF$155:AF$164,                    MATCH($C84,'Regulatory Asset Base'!$C$155:$C$164,0))</f>
        <v>0</v>
      </c>
      <c r="AC101" s="122">
        <f>INDEX('Regulatory Asset Base'!AG$155:AG$164,                    MATCH($C84,'Regulatory Asset Base'!$C$155:$C$164,0))</f>
        <v>0</v>
      </c>
      <c r="AD101" s="122">
        <f>INDEX('Regulatory Asset Base'!AH$155:AH$164,                    MATCH($C84,'Regulatory Asset Base'!$C$155:$C$164,0))</f>
        <v>0</v>
      </c>
    </row>
    <row r="102" spans="1:30">
      <c r="A102" s="68"/>
      <c r="B102" s="68"/>
      <c r="C102" s="69" t="s">
        <v>104</v>
      </c>
      <c r="D102" s="129" t="s">
        <v>60</v>
      </c>
      <c r="E102" s="5"/>
      <c r="F102" s="122">
        <f>F133</f>
        <v>0</v>
      </c>
      <c r="G102" s="122">
        <f ca="1">G133</f>
        <v>0</v>
      </c>
      <c r="H102" s="122">
        <f ca="1">H133</f>
        <v>0</v>
      </c>
      <c r="I102" s="122">
        <f t="shared" ref="I102:AD102" ca="1" si="34">I133</f>
        <v>0</v>
      </c>
      <c r="J102" s="122">
        <f t="shared" ca="1" si="34"/>
        <v>0</v>
      </c>
      <c r="K102" s="122">
        <f t="shared" ca="1" si="34"/>
        <v>0</v>
      </c>
      <c r="L102" s="122">
        <f t="shared" ca="1" si="34"/>
        <v>0</v>
      </c>
      <c r="M102" s="122">
        <f t="shared" ca="1" si="34"/>
        <v>0</v>
      </c>
      <c r="N102" s="122">
        <f t="shared" ca="1" si="34"/>
        <v>0</v>
      </c>
      <c r="O102" s="122">
        <f t="shared" ca="1" si="34"/>
        <v>0</v>
      </c>
      <c r="P102" s="122">
        <f t="shared" ca="1" si="34"/>
        <v>0</v>
      </c>
      <c r="Q102" s="122">
        <f t="shared" ca="1" si="34"/>
        <v>0</v>
      </c>
      <c r="R102" s="122">
        <f t="shared" ca="1" si="34"/>
        <v>0</v>
      </c>
      <c r="S102" s="122">
        <f t="shared" ca="1" si="34"/>
        <v>0</v>
      </c>
      <c r="T102" s="122">
        <f t="shared" ca="1" si="34"/>
        <v>0</v>
      </c>
      <c r="U102" s="122">
        <f t="shared" ca="1" si="34"/>
        <v>0</v>
      </c>
      <c r="V102" s="122">
        <f t="shared" ca="1" si="34"/>
        <v>0</v>
      </c>
      <c r="W102" s="122">
        <f t="shared" ca="1" si="34"/>
        <v>0</v>
      </c>
      <c r="X102" s="122">
        <f t="shared" ca="1" si="34"/>
        <v>0</v>
      </c>
      <c r="Y102" s="122">
        <f t="shared" ca="1" si="34"/>
        <v>0</v>
      </c>
      <c r="Z102" s="122">
        <f t="shared" ca="1" si="34"/>
        <v>0</v>
      </c>
      <c r="AA102" s="122">
        <f t="shared" ca="1" si="34"/>
        <v>0</v>
      </c>
      <c r="AB102" s="122">
        <f t="shared" ca="1" si="34"/>
        <v>0</v>
      </c>
      <c r="AC102" s="122">
        <f t="shared" ca="1" si="34"/>
        <v>0</v>
      </c>
      <c r="AD102" s="122">
        <f t="shared" ca="1" si="34"/>
        <v>0</v>
      </c>
    </row>
    <row r="103" spans="1:30">
      <c r="A103" s="68"/>
      <c r="B103" s="68"/>
      <c r="C103" s="69" t="s">
        <v>105</v>
      </c>
      <c r="D103" s="129" t="s">
        <v>60</v>
      </c>
      <c r="E103" s="5"/>
      <c r="F103" s="122">
        <f t="shared" ref="F103:G103" si="35">SUM(F99:F101)-F102</f>
        <v>0</v>
      </c>
      <c r="G103" s="122">
        <f t="shared" ca="1" si="35"/>
        <v>0</v>
      </c>
      <c r="H103" s="122">
        <f ca="1">SUM(H99:H101)-H102</f>
        <v>0</v>
      </c>
      <c r="I103" s="122">
        <f t="shared" ref="I103:J103" ca="1" si="36">SUM(I99:I101)-I102</f>
        <v>0</v>
      </c>
      <c r="J103" s="124">
        <f t="shared" ca="1" si="36"/>
        <v>0</v>
      </c>
      <c r="K103" s="124">
        <f t="shared" ref="K103:M103" ca="1" si="37">SUM(K99:K101)-K102</f>
        <v>0</v>
      </c>
      <c r="L103" s="124">
        <f t="shared" ca="1" si="37"/>
        <v>0</v>
      </c>
      <c r="M103" s="124">
        <f t="shared" ca="1" si="37"/>
        <v>0</v>
      </c>
      <c r="N103" s="124">
        <f t="shared" ref="N103:AD103" ca="1" si="38">SUM(N99:N101)-N102</f>
        <v>0</v>
      </c>
      <c r="O103" s="124">
        <f t="shared" ca="1" si="38"/>
        <v>0</v>
      </c>
      <c r="P103" s="124">
        <f t="shared" ca="1" si="38"/>
        <v>0</v>
      </c>
      <c r="Q103" s="124">
        <f t="shared" ca="1" si="38"/>
        <v>0</v>
      </c>
      <c r="R103" s="124">
        <f t="shared" ca="1" si="38"/>
        <v>0</v>
      </c>
      <c r="S103" s="124">
        <f t="shared" ca="1" si="38"/>
        <v>0</v>
      </c>
      <c r="T103" s="124">
        <f t="shared" ca="1" si="38"/>
        <v>0</v>
      </c>
      <c r="U103" s="124">
        <f t="shared" ca="1" si="38"/>
        <v>0</v>
      </c>
      <c r="V103" s="124">
        <f t="shared" ca="1" si="38"/>
        <v>0</v>
      </c>
      <c r="W103" s="124">
        <f t="shared" ca="1" si="38"/>
        <v>0</v>
      </c>
      <c r="X103" s="124">
        <f t="shared" ca="1" si="38"/>
        <v>0</v>
      </c>
      <c r="Y103" s="124">
        <f t="shared" ca="1" si="38"/>
        <v>0</v>
      </c>
      <c r="Z103" s="124">
        <f t="shared" ca="1" si="38"/>
        <v>0</v>
      </c>
      <c r="AA103" s="124">
        <f t="shared" ca="1" si="38"/>
        <v>0</v>
      </c>
      <c r="AB103" s="122">
        <f t="shared" ca="1" si="38"/>
        <v>0</v>
      </c>
      <c r="AC103" s="122">
        <f t="shared" ca="1" si="38"/>
        <v>0</v>
      </c>
      <c r="AD103" s="122">
        <f t="shared" ca="1" si="38"/>
        <v>0</v>
      </c>
    </row>
    <row r="104" spans="1:30">
      <c r="A104" s="5"/>
      <c r="B104" s="5"/>
      <c r="C104" s="5"/>
      <c r="D104" s="129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30">
      <c r="A105" s="5"/>
      <c r="B105" s="5"/>
      <c r="C105" s="5"/>
      <c r="D105" s="129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1:30">
      <c r="A106" s="68"/>
      <c r="B106" s="68"/>
      <c r="C106" s="69" t="s">
        <v>106</v>
      </c>
      <c r="D106" s="129" t="s">
        <v>60</v>
      </c>
      <c r="E106" s="5"/>
      <c r="F106" s="126">
        <f>F95</f>
        <v>0</v>
      </c>
      <c r="G106" s="124">
        <f ca="1">F106+G101-(G93+G102)</f>
        <v>0</v>
      </c>
      <c r="H106" s="124">
        <f t="shared" ref="H106:AD106" ca="1" si="39">G106+H101-(H93+H102)</f>
        <v>0</v>
      </c>
      <c r="I106" s="124">
        <f t="shared" ca="1" si="39"/>
        <v>0</v>
      </c>
      <c r="J106" s="124">
        <f t="shared" ca="1" si="39"/>
        <v>0</v>
      </c>
      <c r="K106" s="124">
        <f t="shared" ca="1" si="39"/>
        <v>0</v>
      </c>
      <c r="L106" s="124">
        <f t="shared" ca="1" si="39"/>
        <v>0</v>
      </c>
      <c r="M106" s="124">
        <f t="shared" ca="1" si="39"/>
        <v>0</v>
      </c>
      <c r="N106" s="124">
        <f t="shared" ca="1" si="39"/>
        <v>0</v>
      </c>
      <c r="O106" s="124">
        <f t="shared" ca="1" si="39"/>
        <v>0</v>
      </c>
      <c r="P106" s="124">
        <f t="shared" ca="1" si="39"/>
        <v>0</v>
      </c>
      <c r="Q106" s="124">
        <f t="shared" ca="1" si="39"/>
        <v>0</v>
      </c>
      <c r="R106" s="124">
        <f t="shared" ca="1" si="39"/>
        <v>0</v>
      </c>
      <c r="S106" s="124">
        <f t="shared" ca="1" si="39"/>
        <v>0</v>
      </c>
      <c r="T106" s="124">
        <f t="shared" ca="1" si="39"/>
        <v>0</v>
      </c>
      <c r="U106" s="124">
        <f t="shared" ca="1" si="39"/>
        <v>0</v>
      </c>
      <c r="V106" s="124">
        <f t="shared" ca="1" si="39"/>
        <v>0</v>
      </c>
      <c r="W106" s="124">
        <f t="shared" ca="1" si="39"/>
        <v>0</v>
      </c>
      <c r="X106" s="124">
        <f t="shared" ca="1" si="39"/>
        <v>0</v>
      </c>
      <c r="Y106" s="124">
        <f t="shared" ca="1" si="39"/>
        <v>0</v>
      </c>
      <c r="Z106" s="124">
        <f t="shared" ca="1" si="39"/>
        <v>0</v>
      </c>
      <c r="AA106" s="124">
        <f t="shared" ca="1" si="39"/>
        <v>0</v>
      </c>
      <c r="AB106" s="124">
        <f t="shared" ca="1" si="39"/>
        <v>0</v>
      </c>
      <c r="AC106" s="124">
        <f t="shared" ca="1" si="39"/>
        <v>0</v>
      </c>
      <c r="AD106" s="124">
        <f t="shared" ca="1" si="39"/>
        <v>0</v>
      </c>
    </row>
    <row r="107" spans="1:30">
      <c r="A107" s="68"/>
      <c r="B107" s="68"/>
      <c r="C107" s="67" t="s">
        <v>107</v>
      </c>
      <c r="D107" s="129" t="s">
        <v>60</v>
      </c>
      <c r="E107" s="5"/>
      <c r="F107" s="122">
        <f>(F132+F93)</f>
        <v>0</v>
      </c>
      <c r="G107" s="124">
        <f ca="1">(G93+G102)</f>
        <v>0</v>
      </c>
      <c r="H107" s="124">
        <f ca="1">(H93+H102)</f>
        <v>0</v>
      </c>
      <c r="I107" s="124">
        <f ca="1">(I93+I102)</f>
        <v>0</v>
      </c>
      <c r="J107" s="124">
        <f t="shared" ref="J107:AD107" ca="1" si="40">(J93+J102)</f>
        <v>0</v>
      </c>
      <c r="K107" s="124">
        <f t="shared" ca="1" si="40"/>
        <v>0</v>
      </c>
      <c r="L107" s="124">
        <f t="shared" ca="1" si="40"/>
        <v>0</v>
      </c>
      <c r="M107" s="124">
        <f t="shared" ca="1" si="40"/>
        <v>0</v>
      </c>
      <c r="N107" s="124">
        <f t="shared" ca="1" si="40"/>
        <v>0</v>
      </c>
      <c r="O107" s="124">
        <f t="shared" ca="1" si="40"/>
        <v>0</v>
      </c>
      <c r="P107" s="124">
        <f t="shared" ca="1" si="40"/>
        <v>0</v>
      </c>
      <c r="Q107" s="124">
        <f t="shared" ca="1" si="40"/>
        <v>0</v>
      </c>
      <c r="R107" s="124">
        <f t="shared" ca="1" si="40"/>
        <v>0</v>
      </c>
      <c r="S107" s="124">
        <f t="shared" ca="1" si="40"/>
        <v>0</v>
      </c>
      <c r="T107" s="124">
        <f t="shared" ca="1" si="40"/>
        <v>0</v>
      </c>
      <c r="U107" s="124">
        <f t="shared" ca="1" si="40"/>
        <v>0</v>
      </c>
      <c r="V107" s="124">
        <f t="shared" ca="1" si="40"/>
        <v>0</v>
      </c>
      <c r="W107" s="124">
        <f t="shared" ca="1" si="40"/>
        <v>0</v>
      </c>
      <c r="X107" s="124">
        <f t="shared" ca="1" si="40"/>
        <v>0</v>
      </c>
      <c r="Y107" s="124">
        <f t="shared" ca="1" si="40"/>
        <v>0</v>
      </c>
      <c r="Z107" s="124">
        <f t="shared" ca="1" si="40"/>
        <v>0</v>
      </c>
      <c r="AA107" s="124">
        <f t="shared" ca="1" si="40"/>
        <v>0</v>
      </c>
      <c r="AB107" s="124">
        <f t="shared" ca="1" si="40"/>
        <v>0</v>
      </c>
      <c r="AC107" s="124">
        <f t="shared" ca="1" si="40"/>
        <v>0</v>
      </c>
      <c r="AD107" s="124">
        <f t="shared" ca="1" si="40"/>
        <v>0</v>
      </c>
    </row>
    <row r="108" spans="1:30">
      <c r="A108" s="70"/>
      <c r="B108" s="71"/>
      <c r="C108" s="68"/>
      <c r="D108" s="132"/>
      <c r="E108" s="5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68"/>
      <c r="Q108" s="68"/>
      <c r="R108" s="68"/>
      <c r="S108" s="68"/>
      <c r="T108" s="68"/>
      <c r="U108" s="68"/>
    </row>
    <row r="109" spans="1:30">
      <c r="A109" s="7"/>
      <c r="B109" s="38"/>
      <c r="C109" s="72" t="s">
        <v>108</v>
      </c>
      <c r="D109" s="132"/>
      <c r="E109" s="5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7"/>
    </row>
    <row r="110" spans="1:30">
      <c r="A110" s="7"/>
      <c r="B110" s="38"/>
      <c r="C110" s="72"/>
      <c r="D110" s="132"/>
      <c r="E110" s="5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spans="1:30">
      <c r="A111" s="7"/>
      <c r="B111" s="38"/>
      <c r="C111" s="72"/>
      <c r="D111" s="132"/>
      <c r="E111" s="5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spans="1:30">
      <c r="A112" s="8"/>
      <c r="B112" s="62"/>
      <c r="C112" s="11" t="s">
        <v>109</v>
      </c>
      <c r="D112" s="132"/>
      <c r="E112" s="7" t="str">
        <f>C101</f>
        <v>Additional Asset - nominal value</v>
      </c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</row>
    <row r="113" spans="1:30" ht="12" customHeight="1">
      <c r="A113" s="73"/>
      <c r="B113" s="62"/>
      <c r="C113" s="74">
        <f>Assumptions!$E$10</f>
        <v>2025</v>
      </c>
      <c r="D113" s="132" t="s">
        <v>60</v>
      </c>
      <c r="E113" s="127"/>
      <c r="F113" s="122">
        <f t="shared" ref="F113:O122" si="41">IF(F$4&lt;$C113,0,IF(F$4&gt;=$C113+$D$10,0,$E113/$D$10))</f>
        <v>0</v>
      </c>
      <c r="G113" s="122">
        <f t="shared" si="41"/>
        <v>0</v>
      </c>
      <c r="H113" s="122">
        <f t="shared" si="41"/>
        <v>0</v>
      </c>
      <c r="I113" s="122">
        <f t="shared" si="41"/>
        <v>0</v>
      </c>
      <c r="J113" s="122">
        <f t="shared" si="41"/>
        <v>0</v>
      </c>
      <c r="K113" s="122">
        <f t="shared" si="41"/>
        <v>0</v>
      </c>
      <c r="L113" s="122">
        <f t="shared" si="41"/>
        <v>0</v>
      </c>
      <c r="M113" s="122">
        <f t="shared" si="41"/>
        <v>0</v>
      </c>
      <c r="N113" s="122">
        <f t="shared" si="41"/>
        <v>0</v>
      </c>
      <c r="O113" s="122">
        <f t="shared" si="41"/>
        <v>0</v>
      </c>
      <c r="P113" s="122">
        <f t="shared" ref="P113:AD122" si="42">IF(P$4&lt;$C113,0,IF(P$4&gt;=$C113+$D$10,0,$E113/$D$10))</f>
        <v>0</v>
      </c>
      <c r="Q113" s="122">
        <f t="shared" si="42"/>
        <v>0</v>
      </c>
      <c r="R113" s="122">
        <f t="shared" si="42"/>
        <v>0</v>
      </c>
      <c r="S113" s="122">
        <f t="shared" si="42"/>
        <v>0</v>
      </c>
      <c r="T113" s="122">
        <f t="shared" si="42"/>
        <v>0</v>
      </c>
      <c r="U113" s="122">
        <f t="shared" si="42"/>
        <v>0</v>
      </c>
      <c r="V113" s="122">
        <f t="shared" si="42"/>
        <v>0</v>
      </c>
      <c r="W113" s="122">
        <f t="shared" si="42"/>
        <v>0</v>
      </c>
      <c r="X113" s="122">
        <f t="shared" si="42"/>
        <v>0</v>
      </c>
      <c r="Y113" s="122">
        <f t="shared" si="42"/>
        <v>0</v>
      </c>
      <c r="Z113" s="122">
        <f t="shared" si="42"/>
        <v>0</v>
      </c>
      <c r="AA113" s="122">
        <f t="shared" si="42"/>
        <v>0</v>
      </c>
      <c r="AB113" s="122">
        <f t="shared" si="42"/>
        <v>0</v>
      </c>
      <c r="AC113" s="122">
        <f t="shared" si="42"/>
        <v>0</v>
      </c>
      <c r="AD113" s="122">
        <f t="shared" si="42"/>
        <v>0</v>
      </c>
    </row>
    <row r="114" spans="1:30">
      <c r="A114" s="75"/>
      <c r="B114" s="61"/>
      <c r="C114" s="74">
        <f>C113+1</f>
        <v>2026</v>
      </c>
      <c r="D114" s="132" t="s">
        <v>60</v>
      </c>
      <c r="E114" s="127">
        <f ca="1">OFFSET('Regulatory Asset Base'!$K$155,$D84-1,0)</f>
        <v>0</v>
      </c>
      <c r="F114" s="122">
        <f t="shared" si="41"/>
        <v>0</v>
      </c>
      <c r="G114" s="122">
        <f t="shared" ca="1" si="41"/>
        <v>0</v>
      </c>
      <c r="H114" s="122">
        <f t="shared" ca="1" si="41"/>
        <v>0</v>
      </c>
      <c r="I114" s="122">
        <f t="shared" ca="1" si="41"/>
        <v>0</v>
      </c>
      <c r="J114" s="122">
        <f t="shared" ca="1" si="41"/>
        <v>0</v>
      </c>
      <c r="K114" s="122">
        <f t="shared" ca="1" si="41"/>
        <v>0</v>
      </c>
      <c r="L114" s="122">
        <f t="shared" ca="1" si="41"/>
        <v>0</v>
      </c>
      <c r="M114" s="122">
        <f t="shared" ca="1" si="41"/>
        <v>0</v>
      </c>
      <c r="N114" s="122">
        <f t="shared" ca="1" si="41"/>
        <v>0</v>
      </c>
      <c r="O114" s="122">
        <f t="shared" ca="1" si="41"/>
        <v>0</v>
      </c>
      <c r="P114" s="122">
        <f t="shared" ca="1" si="42"/>
        <v>0</v>
      </c>
      <c r="Q114" s="122">
        <f t="shared" ca="1" si="42"/>
        <v>0</v>
      </c>
      <c r="R114" s="122">
        <f t="shared" ca="1" si="42"/>
        <v>0</v>
      </c>
      <c r="S114" s="122">
        <f t="shared" ca="1" si="42"/>
        <v>0</v>
      </c>
      <c r="T114" s="122">
        <f t="shared" ca="1" si="42"/>
        <v>0</v>
      </c>
      <c r="U114" s="122">
        <f t="shared" ca="1" si="42"/>
        <v>0</v>
      </c>
      <c r="V114" s="122">
        <f t="shared" ca="1" si="42"/>
        <v>0</v>
      </c>
      <c r="W114" s="122">
        <f t="shared" ca="1" si="42"/>
        <v>0</v>
      </c>
      <c r="X114" s="122">
        <f t="shared" ca="1" si="42"/>
        <v>0</v>
      </c>
      <c r="Y114" s="122">
        <f t="shared" ca="1" si="42"/>
        <v>0</v>
      </c>
      <c r="Z114" s="122">
        <f t="shared" ca="1" si="42"/>
        <v>0</v>
      </c>
      <c r="AA114" s="122">
        <f t="shared" ca="1" si="42"/>
        <v>0</v>
      </c>
      <c r="AB114" s="122">
        <f t="shared" ca="1" si="42"/>
        <v>0</v>
      </c>
      <c r="AC114" s="122">
        <f t="shared" ca="1" si="42"/>
        <v>0</v>
      </c>
      <c r="AD114" s="122">
        <f t="shared" ca="1" si="42"/>
        <v>0</v>
      </c>
    </row>
    <row r="115" spans="1:30">
      <c r="B115" s="49"/>
      <c r="C115" s="74">
        <f t="shared" ref="C115:C132" si="43">C114+1</f>
        <v>2027</v>
      </c>
      <c r="D115" s="132" t="s">
        <v>60</v>
      </c>
      <c r="E115" s="127">
        <f ca="1">OFFSET('Regulatory Asset Base'!$L$155,$D84-1,0)</f>
        <v>0</v>
      </c>
      <c r="F115" s="122">
        <f t="shared" si="41"/>
        <v>0</v>
      </c>
      <c r="G115" s="122">
        <f t="shared" si="41"/>
        <v>0</v>
      </c>
      <c r="H115" s="122">
        <f t="shared" ca="1" si="41"/>
        <v>0</v>
      </c>
      <c r="I115" s="122">
        <f t="shared" ca="1" si="41"/>
        <v>0</v>
      </c>
      <c r="J115" s="122">
        <f t="shared" ca="1" si="41"/>
        <v>0</v>
      </c>
      <c r="K115" s="122">
        <f t="shared" ca="1" si="41"/>
        <v>0</v>
      </c>
      <c r="L115" s="122">
        <f t="shared" ca="1" si="41"/>
        <v>0</v>
      </c>
      <c r="M115" s="122">
        <f t="shared" ca="1" si="41"/>
        <v>0</v>
      </c>
      <c r="N115" s="122">
        <f t="shared" ca="1" si="41"/>
        <v>0</v>
      </c>
      <c r="O115" s="122">
        <f t="shared" ca="1" si="41"/>
        <v>0</v>
      </c>
      <c r="P115" s="122">
        <f t="shared" ca="1" si="42"/>
        <v>0</v>
      </c>
      <c r="Q115" s="122">
        <f t="shared" ca="1" si="42"/>
        <v>0</v>
      </c>
      <c r="R115" s="122">
        <f t="shared" ca="1" si="42"/>
        <v>0</v>
      </c>
      <c r="S115" s="122">
        <f t="shared" ca="1" si="42"/>
        <v>0</v>
      </c>
      <c r="T115" s="122">
        <f t="shared" ca="1" si="42"/>
        <v>0</v>
      </c>
      <c r="U115" s="122">
        <f t="shared" ca="1" si="42"/>
        <v>0</v>
      </c>
      <c r="V115" s="122">
        <f t="shared" ca="1" si="42"/>
        <v>0</v>
      </c>
      <c r="W115" s="122">
        <f t="shared" ca="1" si="42"/>
        <v>0</v>
      </c>
      <c r="X115" s="122">
        <f t="shared" ca="1" si="42"/>
        <v>0</v>
      </c>
      <c r="Y115" s="122">
        <f t="shared" ca="1" si="42"/>
        <v>0</v>
      </c>
      <c r="Z115" s="122">
        <f t="shared" ca="1" si="42"/>
        <v>0</v>
      </c>
      <c r="AA115" s="122">
        <f t="shared" ca="1" si="42"/>
        <v>0</v>
      </c>
      <c r="AB115" s="122">
        <f t="shared" ca="1" si="42"/>
        <v>0</v>
      </c>
      <c r="AC115" s="122">
        <f t="shared" ca="1" si="42"/>
        <v>0</v>
      </c>
      <c r="AD115" s="122">
        <f t="shared" ca="1" si="42"/>
        <v>0</v>
      </c>
    </row>
    <row r="116" spans="1:30">
      <c r="B116" s="49"/>
      <c r="C116" s="74">
        <f t="shared" si="43"/>
        <v>2028</v>
      </c>
      <c r="D116" s="132" t="s">
        <v>60</v>
      </c>
      <c r="E116" s="127">
        <f ca="1">OFFSET('Regulatory Asset Base'!$M$155,$D84-1,0)</f>
        <v>0</v>
      </c>
      <c r="F116" s="122">
        <f t="shared" si="41"/>
        <v>0</v>
      </c>
      <c r="G116" s="122">
        <f t="shared" si="41"/>
        <v>0</v>
      </c>
      <c r="H116" s="122">
        <f t="shared" si="41"/>
        <v>0</v>
      </c>
      <c r="I116" s="122">
        <f t="shared" ca="1" si="41"/>
        <v>0</v>
      </c>
      <c r="J116" s="122">
        <f t="shared" ca="1" si="41"/>
        <v>0</v>
      </c>
      <c r="K116" s="122">
        <f t="shared" ca="1" si="41"/>
        <v>0</v>
      </c>
      <c r="L116" s="122">
        <f t="shared" ca="1" si="41"/>
        <v>0</v>
      </c>
      <c r="M116" s="122">
        <f t="shared" ca="1" si="41"/>
        <v>0</v>
      </c>
      <c r="N116" s="122">
        <f t="shared" ca="1" si="41"/>
        <v>0</v>
      </c>
      <c r="O116" s="122">
        <f t="shared" ca="1" si="41"/>
        <v>0</v>
      </c>
      <c r="P116" s="122">
        <f t="shared" ca="1" si="42"/>
        <v>0</v>
      </c>
      <c r="Q116" s="122">
        <f t="shared" ca="1" si="42"/>
        <v>0</v>
      </c>
      <c r="R116" s="122">
        <f t="shared" ca="1" si="42"/>
        <v>0</v>
      </c>
      <c r="S116" s="122">
        <f t="shared" ca="1" si="42"/>
        <v>0</v>
      </c>
      <c r="T116" s="122">
        <f t="shared" ca="1" si="42"/>
        <v>0</v>
      </c>
      <c r="U116" s="122">
        <f t="shared" ca="1" si="42"/>
        <v>0</v>
      </c>
      <c r="V116" s="122">
        <f t="shared" ca="1" si="42"/>
        <v>0</v>
      </c>
      <c r="W116" s="122">
        <f t="shared" ca="1" si="42"/>
        <v>0</v>
      </c>
      <c r="X116" s="122">
        <f t="shared" ca="1" si="42"/>
        <v>0</v>
      </c>
      <c r="Y116" s="122">
        <f t="shared" ca="1" si="42"/>
        <v>0</v>
      </c>
      <c r="Z116" s="122">
        <f t="shared" ca="1" si="42"/>
        <v>0</v>
      </c>
      <c r="AA116" s="122">
        <f t="shared" ca="1" si="42"/>
        <v>0</v>
      </c>
      <c r="AB116" s="122">
        <f t="shared" ca="1" si="42"/>
        <v>0</v>
      </c>
      <c r="AC116" s="122">
        <f t="shared" ca="1" si="42"/>
        <v>0</v>
      </c>
      <c r="AD116" s="122">
        <f t="shared" ca="1" si="42"/>
        <v>0</v>
      </c>
    </row>
    <row r="117" spans="1:30">
      <c r="B117" s="49"/>
      <c r="C117" s="74">
        <f t="shared" si="43"/>
        <v>2029</v>
      </c>
      <c r="D117" s="132" t="s">
        <v>60</v>
      </c>
      <c r="E117" s="127">
        <f ca="1">OFFSET('Regulatory Asset Base'!$N$155,$D84-1,0)</f>
        <v>0</v>
      </c>
      <c r="F117" s="122">
        <f t="shared" si="41"/>
        <v>0</v>
      </c>
      <c r="G117" s="122">
        <f t="shared" si="41"/>
        <v>0</v>
      </c>
      <c r="H117" s="122">
        <f t="shared" si="41"/>
        <v>0</v>
      </c>
      <c r="I117" s="122">
        <f t="shared" si="41"/>
        <v>0</v>
      </c>
      <c r="J117" s="122">
        <f t="shared" ca="1" si="41"/>
        <v>0</v>
      </c>
      <c r="K117" s="122">
        <f t="shared" ca="1" si="41"/>
        <v>0</v>
      </c>
      <c r="L117" s="122">
        <f t="shared" ca="1" si="41"/>
        <v>0</v>
      </c>
      <c r="M117" s="122">
        <f t="shared" ca="1" si="41"/>
        <v>0</v>
      </c>
      <c r="N117" s="122">
        <f t="shared" ca="1" si="41"/>
        <v>0</v>
      </c>
      <c r="O117" s="122">
        <f t="shared" ca="1" si="41"/>
        <v>0</v>
      </c>
      <c r="P117" s="122">
        <f t="shared" ca="1" si="42"/>
        <v>0</v>
      </c>
      <c r="Q117" s="122">
        <f t="shared" ca="1" si="42"/>
        <v>0</v>
      </c>
      <c r="R117" s="122">
        <f t="shared" ca="1" si="42"/>
        <v>0</v>
      </c>
      <c r="S117" s="122">
        <f t="shared" ca="1" si="42"/>
        <v>0</v>
      </c>
      <c r="T117" s="122">
        <f t="shared" ca="1" si="42"/>
        <v>0</v>
      </c>
      <c r="U117" s="122">
        <f t="shared" ca="1" si="42"/>
        <v>0</v>
      </c>
      <c r="V117" s="122">
        <f t="shared" ca="1" si="42"/>
        <v>0</v>
      </c>
      <c r="W117" s="122">
        <f t="shared" ca="1" si="42"/>
        <v>0</v>
      </c>
      <c r="X117" s="122">
        <f t="shared" ca="1" si="42"/>
        <v>0</v>
      </c>
      <c r="Y117" s="122">
        <f t="shared" ca="1" si="42"/>
        <v>0</v>
      </c>
      <c r="Z117" s="122">
        <f t="shared" ca="1" si="42"/>
        <v>0</v>
      </c>
      <c r="AA117" s="122">
        <f t="shared" ca="1" si="42"/>
        <v>0</v>
      </c>
      <c r="AB117" s="122">
        <f t="shared" ca="1" si="42"/>
        <v>0</v>
      </c>
      <c r="AC117" s="122">
        <f t="shared" ca="1" si="42"/>
        <v>0</v>
      </c>
      <c r="AD117" s="122">
        <f t="shared" ca="1" si="42"/>
        <v>0</v>
      </c>
    </row>
    <row r="118" spans="1:30">
      <c r="B118" s="49"/>
      <c r="C118" s="74">
        <f t="shared" si="43"/>
        <v>2030</v>
      </c>
      <c r="D118" s="132" t="s">
        <v>60</v>
      </c>
      <c r="E118" s="127">
        <f ca="1">OFFSET('Regulatory Asset Base'!$O$155,$D84-1,0)</f>
        <v>0</v>
      </c>
      <c r="F118" s="122">
        <f t="shared" si="41"/>
        <v>0</v>
      </c>
      <c r="G118" s="122">
        <f t="shared" si="41"/>
        <v>0</v>
      </c>
      <c r="H118" s="122">
        <f t="shared" si="41"/>
        <v>0</v>
      </c>
      <c r="I118" s="122">
        <f t="shared" si="41"/>
        <v>0</v>
      </c>
      <c r="J118" s="122">
        <f t="shared" si="41"/>
        <v>0</v>
      </c>
      <c r="K118" s="122">
        <f t="shared" ca="1" si="41"/>
        <v>0</v>
      </c>
      <c r="L118" s="122">
        <f t="shared" ca="1" si="41"/>
        <v>0</v>
      </c>
      <c r="M118" s="122">
        <f t="shared" ca="1" si="41"/>
        <v>0</v>
      </c>
      <c r="N118" s="122">
        <f t="shared" ca="1" si="41"/>
        <v>0</v>
      </c>
      <c r="O118" s="122">
        <f t="shared" ca="1" si="41"/>
        <v>0</v>
      </c>
      <c r="P118" s="122">
        <f t="shared" ca="1" si="42"/>
        <v>0</v>
      </c>
      <c r="Q118" s="122">
        <f t="shared" ca="1" si="42"/>
        <v>0</v>
      </c>
      <c r="R118" s="122">
        <f t="shared" ca="1" si="42"/>
        <v>0</v>
      </c>
      <c r="S118" s="122">
        <f t="shared" ca="1" si="42"/>
        <v>0</v>
      </c>
      <c r="T118" s="122">
        <f t="shared" ca="1" si="42"/>
        <v>0</v>
      </c>
      <c r="U118" s="122">
        <f t="shared" ca="1" si="42"/>
        <v>0</v>
      </c>
      <c r="V118" s="122">
        <f t="shared" ca="1" si="42"/>
        <v>0</v>
      </c>
      <c r="W118" s="122">
        <f t="shared" ca="1" si="42"/>
        <v>0</v>
      </c>
      <c r="X118" s="122">
        <f t="shared" ca="1" si="42"/>
        <v>0</v>
      </c>
      <c r="Y118" s="122">
        <f t="shared" ca="1" si="42"/>
        <v>0</v>
      </c>
      <c r="Z118" s="122">
        <f t="shared" ca="1" si="42"/>
        <v>0</v>
      </c>
      <c r="AA118" s="122">
        <f t="shared" ca="1" si="42"/>
        <v>0</v>
      </c>
      <c r="AB118" s="122">
        <f t="shared" ca="1" si="42"/>
        <v>0</v>
      </c>
      <c r="AC118" s="122">
        <f t="shared" ca="1" si="42"/>
        <v>0</v>
      </c>
      <c r="AD118" s="122">
        <f t="shared" ca="1" si="42"/>
        <v>0</v>
      </c>
    </row>
    <row r="119" spans="1:30">
      <c r="B119" s="49"/>
      <c r="C119" s="74">
        <f t="shared" si="43"/>
        <v>2031</v>
      </c>
      <c r="D119" s="132" t="s">
        <v>60</v>
      </c>
      <c r="E119" s="127">
        <f ca="1">OFFSET('Regulatory Asset Base'!$P$155,$D84-1,0)</f>
        <v>0</v>
      </c>
      <c r="F119" s="122">
        <f t="shared" si="41"/>
        <v>0</v>
      </c>
      <c r="G119" s="122">
        <f t="shared" si="41"/>
        <v>0</v>
      </c>
      <c r="H119" s="122">
        <f t="shared" si="41"/>
        <v>0</v>
      </c>
      <c r="I119" s="122">
        <f t="shared" si="41"/>
        <v>0</v>
      </c>
      <c r="J119" s="122">
        <f t="shared" si="41"/>
        <v>0</v>
      </c>
      <c r="K119" s="122">
        <f t="shared" si="41"/>
        <v>0</v>
      </c>
      <c r="L119" s="122">
        <f t="shared" ca="1" si="41"/>
        <v>0</v>
      </c>
      <c r="M119" s="122">
        <f t="shared" ca="1" si="41"/>
        <v>0</v>
      </c>
      <c r="N119" s="122">
        <f t="shared" ca="1" si="41"/>
        <v>0</v>
      </c>
      <c r="O119" s="122">
        <f t="shared" ca="1" si="41"/>
        <v>0</v>
      </c>
      <c r="P119" s="122">
        <f t="shared" ca="1" si="42"/>
        <v>0</v>
      </c>
      <c r="Q119" s="122">
        <f t="shared" ca="1" si="42"/>
        <v>0</v>
      </c>
      <c r="R119" s="122">
        <f t="shared" ca="1" si="42"/>
        <v>0</v>
      </c>
      <c r="S119" s="122">
        <f t="shared" ca="1" si="42"/>
        <v>0</v>
      </c>
      <c r="T119" s="122">
        <f t="shared" ca="1" si="42"/>
        <v>0</v>
      </c>
      <c r="U119" s="122">
        <f t="shared" ca="1" si="42"/>
        <v>0</v>
      </c>
      <c r="V119" s="122">
        <f t="shared" ca="1" si="42"/>
        <v>0</v>
      </c>
      <c r="W119" s="122">
        <f t="shared" ca="1" si="42"/>
        <v>0</v>
      </c>
      <c r="X119" s="122">
        <f t="shared" ca="1" si="42"/>
        <v>0</v>
      </c>
      <c r="Y119" s="122">
        <f t="shared" ca="1" si="42"/>
        <v>0</v>
      </c>
      <c r="Z119" s="122">
        <f t="shared" ca="1" si="42"/>
        <v>0</v>
      </c>
      <c r="AA119" s="122">
        <f t="shared" ca="1" si="42"/>
        <v>0</v>
      </c>
      <c r="AB119" s="122">
        <f t="shared" ca="1" si="42"/>
        <v>0</v>
      </c>
      <c r="AC119" s="122">
        <f t="shared" ca="1" si="42"/>
        <v>0</v>
      </c>
      <c r="AD119" s="122">
        <f t="shared" ca="1" si="42"/>
        <v>0</v>
      </c>
    </row>
    <row r="120" spans="1:30">
      <c r="A120" s="47" t="s">
        <v>110</v>
      </c>
      <c r="B120" s="49"/>
      <c r="C120" s="74">
        <f t="shared" si="43"/>
        <v>2032</v>
      </c>
      <c r="D120" s="132" t="s">
        <v>60</v>
      </c>
      <c r="E120" s="127">
        <f ca="1">OFFSET('Regulatory Asset Base'!$Q$155,$D84-1,0)</f>
        <v>0</v>
      </c>
      <c r="F120" s="122">
        <f t="shared" si="41"/>
        <v>0</v>
      </c>
      <c r="G120" s="122">
        <f t="shared" si="41"/>
        <v>0</v>
      </c>
      <c r="H120" s="122">
        <f t="shared" si="41"/>
        <v>0</v>
      </c>
      <c r="I120" s="122">
        <f t="shared" si="41"/>
        <v>0</v>
      </c>
      <c r="J120" s="122">
        <f t="shared" si="41"/>
        <v>0</v>
      </c>
      <c r="K120" s="122">
        <f t="shared" si="41"/>
        <v>0</v>
      </c>
      <c r="L120" s="122">
        <f t="shared" si="41"/>
        <v>0</v>
      </c>
      <c r="M120" s="122">
        <f t="shared" ca="1" si="41"/>
        <v>0</v>
      </c>
      <c r="N120" s="122">
        <f t="shared" ca="1" si="41"/>
        <v>0</v>
      </c>
      <c r="O120" s="122">
        <f t="shared" ca="1" si="41"/>
        <v>0</v>
      </c>
      <c r="P120" s="122">
        <f t="shared" ca="1" si="42"/>
        <v>0</v>
      </c>
      <c r="Q120" s="122">
        <f t="shared" ca="1" si="42"/>
        <v>0</v>
      </c>
      <c r="R120" s="122">
        <f t="shared" ca="1" si="42"/>
        <v>0</v>
      </c>
      <c r="S120" s="122">
        <f t="shared" ca="1" si="42"/>
        <v>0</v>
      </c>
      <c r="T120" s="122">
        <f t="shared" ca="1" si="42"/>
        <v>0</v>
      </c>
      <c r="U120" s="122">
        <f t="shared" ca="1" si="42"/>
        <v>0</v>
      </c>
      <c r="V120" s="122">
        <f t="shared" ca="1" si="42"/>
        <v>0</v>
      </c>
      <c r="W120" s="122">
        <f t="shared" ca="1" si="42"/>
        <v>0</v>
      </c>
      <c r="X120" s="122">
        <f t="shared" ca="1" si="42"/>
        <v>0</v>
      </c>
      <c r="Y120" s="122">
        <f t="shared" ca="1" si="42"/>
        <v>0</v>
      </c>
      <c r="Z120" s="122">
        <f t="shared" ca="1" si="42"/>
        <v>0</v>
      </c>
      <c r="AA120" s="122">
        <f t="shared" ca="1" si="42"/>
        <v>0</v>
      </c>
      <c r="AB120" s="122">
        <f t="shared" ca="1" si="42"/>
        <v>0</v>
      </c>
      <c r="AC120" s="122">
        <f t="shared" ca="1" si="42"/>
        <v>0</v>
      </c>
      <c r="AD120" s="122">
        <f t="shared" ca="1" si="42"/>
        <v>0</v>
      </c>
    </row>
    <row r="121" spans="1:30">
      <c r="B121" s="49"/>
      <c r="C121" s="74">
        <f t="shared" si="43"/>
        <v>2033</v>
      </c>
      <c r="D121" s="132" t="s">
        <v>60</v>
      </c>
      <c r="E121" s="127">
        <f ca="1">OFFSET('Regulatory Asset Base'!$R$155,$D84-1,0)</f>
        <v>0</v>
      </c>
      <c r="F121" s="122">
        <f t="shared" si="41"/>
        <v>0</v>
      </c>
      <c r="G121" s="122">
        <f t="shared" si="41"/>
        <v>0</v>
      </c>
      <c r="H121" s="122">
        <f t="shared" si="41"/>
        <v>0</v>
      </c>
      <c r="I121" s="122">
        <f t="shared" si="41"/>
        <v>0</v>
      </c>
      <c r="J121" s="122">
        <f t="shared" si="41"/>
        <v>0</v>
      </c>
      <c r="K121" s="122">
        <f t="shared" si="41"/>
        <v>0</v>
      </c>
      <c r="L121" s="122">
        <f t="shared" si="41"/>
        <v>0</v>
      </c>
      <c r="M121" s="122">
        <f t="shared" si="41"/>
        <v>0</v>
      </c>
      <c r="N121" s="122">
        <f t="shared" ca="1" si="41"/>
        <v>0</v>
      </c>
      <c r="O121" s="122">
        <f t="shared" ca="1" si="41"/>
        <v>0</v>
      </c>
      <c r="P121" s="122">
        <f t="shared" ca="1" si="42"/>
        <v>0</v>
      </c>
      <c r="Q121" s="122">
        <f t="shared" ca="1" si="42"/>
        <v>0</v>
      </c>
      <c r="R121" s="122">
        <f t="shared" ca="1" si="42"/>
        <v>0</v>
      </c>
      <c r="S121" s="122">
        <f t="shared" ca="1" si="42"/>
        <v>0</v>
      </c>
      <c r="T121" s="122">
        <f t="shared" ca="1" si="42"/>
        <v>0</v>
      </c>
      <c r="U121" s="122">
        <f t="shared" ca="1" si="42"/>
        <v>0</v>
      </c>
      <c r="V121" s="122">
        <f t="shared" ca="1" si="42"/>
        <v>0</v>
      </c>
      <c r="W121" s="122">
        <f t="shared" ca="1" si="42"/>
        <v>0</v>
      </c>
      <c r="X121" s="122">
        <f t="shared" ca="1" si="42"/>
        <v>0</v>
      </c>
      <c r="Y121" s="122">
        <f t="shared" ca="1" si="42"/>
        <v>0</v>
      </c>
      <c r="Z121" s="122">
        <f t="shared" ca="1" si="42"/>
        <v>0</v>
      </c>
      <c r="AA121" s="122">
        <f t="shared" ca="1" si="42"/>
        <v>0</v>
      </c>
      <c r="AB121" s="122">
        <f t="shared" ca="1" si="42"/>
        <v>0</v>
      </c>
      <c r="AC121" s="122">
        <f t="shared" ca="1" si="42"/>
        <v>0</v>
      </c>
      <c r="AD121" s="122">
        <f t="shared" ca="1" si="42"/>
        <v>0</v>
      </c>
    </row>
    <row r="122" spans="1:30">
      <c r="B122" s="49"/>
      <c r="C122" s="74">
        <f t="shared" si="43"/>
        <v>2034</v>
      </c>
      <c r="D122" s="132" t="s">
        <v>60</v>
      </c>
      <c r="E122" s="127">
        <f ca="1">OFFSET('Regulatory Asset Base'!$S$155,$D84-1,0)</f>
        <v>0</v>
      </c>
      <c r="F122" s="122">
        <f t="shared" si="41"/>
        <v>0</v>
      </c>
      <c r="G122" s="122">
        <f t="shared" si="41"/>
        <v>0</v>
      </c>
      <c r="H122" s="122">
        <f t="shared" si="41"/>
        <v>0</v>
      </c>
      <c r="I122" s="122">
        <f t="shared" si="41"/>
        <v>0</v>
      </c>
      <c r="J122" s="122">
        <f t="shared" si="41"/>
        <v>0</v>
      </c>
      <c r="K122" s="122">
        <f t="shared" si="41"/>
        <v>0</v>
      </c>
      <c r="L122" s="122">
        <f t="shared" si="41"/>
        <v>0</v>
      </c>
      <c r="M122" s="122">
        <f t="shared" si="41"/>
        <v>0</v>
      </c>
      <c r="N122" s="122">
        <f t="shared" si="41"/>
        <v>0</v>
      </c>
      <c r="O122" s="122">
        <f t="shared" ca="1" si="41"/>
        <v>0</v>
      </c>
      <c r="P122" s="122">
        <f t="shared" ca="1" si="42"/>
        <v>0</v>
      </c>
      <c r="Q122" s="122">
        <f t="shared" ca="1" si="42"/>
        <v>0</v>
      </c>
      <c r="R122" s="122">
        <f t="shared" ca="1" si="42"/>
        <v>0</v>
      </c>
      <c r="S122" s="122">
        <f t="shared" ca="1" si="42"/>
        <v>0</v>
      </c>
      <c r="T122" s="122">
        <f t="shared" ca="1" si="42"/>
        <v>0</v>
      </c>
      <c r="U122" s="122">
        <f t="shared" ca="1" si="42"/>
        <v>0</v>
      </c>
      <c r="V122" s="122">
        <f t="shared" ca="1" si="42"/>
        <v>0</v>
      </c>
      <c r="W122" s="122">
        <f t="shared" ca="1" si="42"/>
        <v>0</v>
      </c>
      <c r="X122" s="122">
        <f t="shared" ca="1" si="42"/>
        <v>0</v>
      </c>
      <c r="Y122" s="122">
        <f t="shared" ca="1" si="42"/>
        <v>0</v>
      </c>
      <c r="Z122" s="122">
        <f t="shared" ca="1" si="42"/>
        <v>0</v>
      </c>
      <c r="AA122" s="122">
        <f t="shared" ca="1" si="42"/>
        <v>0</v>
      </c>
      <c r="AB122" s="122">
        <f t="shared" ca="1" si="42"/>
        <v>0</v>
      </c>
      <c r="AC122" s="122">
        <f t="shared" ca="1" si="42"/>
        <v>0</v>
      </c>
      <c r="AD122" s="122">
        <f t="shared" ca="1" si="42"/>
        <v>0</v>
      </c>
    </row>
    <row r="123" spans="1:30">
      <c r="B123" s="49"/>
      <c r="C123" s="74">
        <f t="shared" si="43"/>
        <v>2035</v>
      </c>
      <c r="D123" s="132" t="s">
        <v>60</v>
      </c>
      <c r="E123" s="127">
        <f ca="1">OFFSET('Regulatory Asset Base'!$T$155,$D84-1,0)</f>
        <v>0</v>
      </c>
      <c r="F123" s="122">
        <f t="shared" ref="F123:O132" si="44">IF(F$4&lt;$C123,0,IF(F$4&gt;=$C123+$D$10,0,$E123/$D$10))</f>
        <v>0</v>
      </c>
      <c r="G123" s="122">
        <f t="shared" si="44"/>
        <v>0</v>
      </c>
      <c r="H123" s="122">
        <f t="shared" si="44"/>
        <v>0</v>
      </c>
      <c r="I123" s="122">
        <f t="shared" si="44"/>
        <v>0</v>
      </c>
      <c r="J123" s="122">
        <f t="shared" si="44"/>
        <v>0</v>
      </c>
      <c r="K123" s="122">
        <f t="shared" si="44"/>
        <v>0</v>
      </c>
      <c r="L123" s="122">
        <f t="shared" si="44"/>
        <v>0</v>
      </c>
      <c r="M123" s="122">
        <f t="shared" si="44"/>
        <v>0</v>
      </c>
      <c r="N123" s="122">
        <f t="shared" si="44"/>
        <v>0</v>
      </c>
      <c r="O123" s="122">
        <f t="shared" si="44"/>
        <v>0</v>
      </c>
      <c r="P123" s="122">
        <f t="shared" ref="P123:AD132" ca="1" si="45">IF(P$4&lt;$C123,0,IF(P$4&gt;=$C123+$D$10,0,$E123/$D$10))</f>
        <v>0</v>
      </c>
      <c r="Q123" s="122">
        <f t="shared" ca="1" si="45"/>
        <v>0</v>
      </c>
      <c r="R123" s="122">
        <f t="shared" ca="1" si="45"/>
        <v>0</v>
      </c>
      <c r="S123" s="122">
        <f t="shared" ca="1" si="45"/>
        <v>0</v>
      </c>
      <c r="T123" s="122">
        <f t="shared" ca="1" si="45"/>
        <v>0</v>
      </c>
      <c r="U123" s="122">
        <f t="shared" ca="1" si="45"/>
        <v>0</v>
      </c>
      <c r="V123" s="122">
        <f t="shared" ca="1" si="45"/>
        <v>0</v>
      </c>
      <c r="W123" s="122">
        <f t="shared" ca="1" si="45"/>
        <v>0</v>
      </c>
      <c r="X123" s="122">
        <f t="shared" ca="1" si="45"/>
        <v>0</v>
      </c>
      <c r="Y123" s="122">
        <f t="shared" ca="1" si="45"/>
        <v>0</v>
      </c>
      <c r="Z123" s="122">
        <f t="shared" ca="1" si="45"/>
        <v>0</v>
      </c>
      <c r="AA123" s="122">
        <f t="shared" ca="1" si="45"/>
        <v>0</v>
      </c>
      <c r="AB123" s="122">
        <f t="shared" ca="1" si="45"/>
        <v>0</v>
      </c>
      <c r="AC123" s="122">
        <f t="shared" ca="1" si="45"/>
        <v>0</v>
      </c>
      <c r="AD123" s="122">
        <f t="shared" ca="1" si="45"/>
        <v>0</v>
      </c>
    </row>
    <row r="124" spans="1:30">
      <c r="B124" s="49"/>
      <c r="C124" s="74">
        <f t="shared" si="43"/>
        <v>2036</v>
      </c>
      <c r="D124" s="132" t="s">
        <v>60</v>
      </c>
      <c r="E124" s="127">
        <f ca="1">OFFSET('Regulatory Asset Base'!$U$155,$D84-1,0)</f>
        <v>0</v>
      </c>
      <c r="F124" s="122">
        <f t="shared" si="44"/>
        <v>0</v>
      </c>
      <c r="G124" s="122">
        <f t="shared" si="44"/>
        <v>0</v>
      </c>
      <c r="H124" s="122">
        <f t="shared" si="44"/>
        <v>0</v>
      </c>
      <c r="I124" s="122">
        <f t="shared" si="44"/>
        <v>0</v>
      </c>
      <c r="J124" s="122">
        <f t="shared" si="44"/>
        <v>0</v>
      </c>
      <c r="K124" s="122">
        <f t="shared" si="44"/>
        <v>0</v>
      </c>
      <c r="L124" s="122">
        <f t="shared" si="44"/>
        <v>0</v>
      </c>
      <c r="M124" s="122">
        <f t="shared" si="44"/>
        <v>0</v>
      </c>
      <c r="N124" s="122">
        <f t="shared" si="44"/>
        <v>0</v>
      </c>
      <c r="O124" s="122">
        <f t="shared" si="44"/>
        <v>0</v>
      </c>
      <c r="P124" s="122">
        <f t="shared" si="45"/>
        <v>0</v>
      </c>
      <c r="Q124" s="122">
        <f t="shared" ca="1" si="45"/>
        <v>0</v>
      </c>
      <c r="R124" s="122">
        <f t="shared" ca="1" si="45"/>
        <v>0</v>
      </c>
      <c r="S124" s="122">
        <f t="shared" ca="1" si="45"/>
        <v>0</v>
      </c>
      <c r="T124" s="122">
        <f t="shared" ca="1" si="45"/>
        <v>0</v>
      </c>
      <c r="U124" s="122">
        <f t="shared" ca="1" si="45"/>
        <v>0</v>
      </c>
      <c r="V124" s="122">
        <f t="shared" ca="1" si="45"/>
        <v>0</v>
      </c>
      <c r="W124" s="122">
        <f t="shared" ca="1" si="45"/>
        <v>0</v>
      </c>
      <c r="X124" s="122">
        <f t="shared" ca="1" si="45"/>
        <v>0</v>
      </c>
      <c r="Y124" s="122">
        <f t="shared" ca="1" si="45"/>
        <v>0</v>
      </c>
      <c r="Z124" s="122">
        <f t="shared" ca="1" si="45"/>
        <v>0</v>
      </c>
      <c r="AA124" s="122">
        <f t="shared" ca="1" si="45"/>
        <v>0</v>
      </c>
      <c r="AB124" s="122">
        <f t="shared" ca="1" si="45"/>
        <v>0</v>
      </c>
      <c r="AC124" s="122">
        <f t="shared" ca="1" si="45"/>
        <v>0</v>
      </c>
      <c r="AD124" s="122">
        <f t="shared" ca="1" si="45"/>
        <v>0</v>
      </c>
    </row>
    <row r="125" spans="1:30">
      <c r="B125" s="49"/>
      <c r="C125" s="74">
        <f t="shared" si="43"/>
        <v>2037</v>
      </c>
      <c r="D125" s="132" t="s">
        <v>60</v>
      </c>
      <c r="E125" s="127">
        <f ca="1">OFFSET('Regulatory Asset Base'!$V$155,$D84-1,0)</f>
        <v>0</v>
      </c>
      <c r="F125" s="122">
        <f t="shared" si="44"/>
        <v>0</v>
      </c>
      <c r="G125" s="122">
        <f t="shared" si="44"/>
        <v>0</v>
      </c>
      <c r="H125" s="122">
        <f t="shared" si="44"/>
        <v>0</v>
      </c>
      <c r="I125" s="122">
        <f t="shared" si="44"/>
        <v>0</v>
      </c>
      <c r="J125" s="122">
        <f t="shared" si="44"/>
        <v>0</v>
      </c>
      <c r="K125" s="122">
        <f t="shared" si="44"/>
        <v>0</v>
      </c>
      <c r="L125" s="122">
        <f t="shared" si="44"/>
        <v>0</v>
      </c>
      <c r="M125" s="122">
        <f t="shared" si="44"/>
        <v>0</v>
      </c>
      <c r="N125" s="122">
        <f t="shared" si="44"/>
        <v>0</v>
      </c>
      <c r="O125" s="122">
        <f t="shared" si="44"/>
        <v>0</v>
      </c>
      <c r="P125" s="122">
        <f t="shared" si="45"/>
        <v>0</v>
      </c>
      <c r="Q125" s="122">
        <f t="shared" si="45"/>
        <v>0</v>
      </c>
      <c r="R125" s="122">
        <f t="shared" ca="1" si="45"/>
        <v>0</v>
      </c>
      <c r="S125" s="122">
        <f t="shared" ca="1" si="45"/>
        <v>0</v>
      </c>
      <c r="T125" s="122">
        <f t="shared" ca="1" si="45"/>
        <v>0</v>
      </c>
      <c r="U125" s="122">
        <f t="shared" ca="1" si="45"/>
        <v>0</v>
      </c>
      <c r="V125" s="122">
        <f t="shared" ca="1" si="45"/>
        <v>0</v>
      </c>
      <c r="W125" s="122">
        <f t="shared" ca="1" si="45"/>
        <v>0</v>
      </c>
      <c r="X125" s="122">
        <f t="shared" ca="1" si="45"/>
        <v>0</v>
      </c>
      <c r="Y125" s="122">
        <f t="shared" ca="1" si="45"/>
        <v>0</v>
      </c>
      <c r="Z125" s="122">
        <f t="shared" ca="1" si="45"/>
        <v>0</v>
      </c>
      <c r="AA125" s="122">
        <f t="shared" ca="1" si="45"/>
        <v>0</v>
      </c>
      <c r="AB125" s="122">
        <f t="shared" ca="1" si="45"/>
        <v>0</v>
      </c>
      <c r="AC125" s="122">
        <f t="shared" ca="1" si="45"/>
        <v>0</v>
      </c>
      <c r="AD125" s="122">
        <f t="shared" ca="1" si="45"/>
        <v>0</v>
      </c>
    </row>
    <row r="126" spans="1:30">
      <c r="B126" s="49"/>
      <c r="C126" s="74">
        <f t="shared" si="43"/>
        <v>2038</v>
      </c>
      <c r="D126" s="132" t="s">
        <v>60</v>
      </c>
      <c r="E126" s="127">
        <f ca="1">OFFSET('Regulatory Asset Base'!$W$155,$D84-1,0)</f>
        <v>0</v>
      </c>
      <c r="F126" s="122">
        <f t="shared" si="44"/>
        <v>0</v>
      </c>
      <c r="G126" s="122">
        <f t="shared" si="44"/>
        <v>0</v>
      </c>
      <c r="H126" s="122">
        <f t="shared" si="44"/>
        <v>0</v>
      </c>
      <c r="I126" s="122">
        <f t="shared" si="44"/>
        <v>0</v>
      </c>
      <c r="J126" s="122">
        <f t="shared" si="44"/>
        <v>0</v>
      </c>
      <c r="K126" s="122">
        <f t="shared" si="44"/>
        <v>0</v>
      </c>
      <c r="L126" s="122">
        <f t="shared" si="44"/>
        <v>0</v>
      </c>
      <c r="M126" s="122">
        <f t="shared" si="44"/>
        <v>0</v>
      </c>
      <c r="N126" s="122">
        <f t="shared" si="44"/>
        <v>0</v>
      </c>
      <c r="O126" s="122">
        <f t="shared" si="44"/>
        <v>0</v>
      </c>
      <c r="P126" s="122">
        <f t="shared" si="45"/>
        <v>0</v>
      </c>
      <c r="Q126" s="122">
        <f t="shared" si="45"/>
        <v>0</v>
      </c>
      <c r="R126" s="122">
        <f t="shared" si="45"/>
        <v>0</v>
      </c>
      <c r="S126" s="122">
        <f t="shared" ca="1" si="45"/>
        <v>0</v>
      </c>
      <c r="T126" s="122">
        <f t="shared" ca="1" si="45"/>
        <v>0</v>
      </c>
      <c r="U126" s="122">
        <f t="shared" ca="1" si="45"/>
        <v>0</v>
      </c>
      <c r="V126" s="122">
        <f t="shared" ca="1" si="45"/>
        <v>0</v>
      </c>
      <c r="W126" s="122">
        <f t="shared" ca="1" si="45"/>
        <v>0</v>
      </c>
      <c r="X126" s="122">
        <f t="shared" ca="1" si="45"/>
        <v>0</v>
      </c>
      <c r="Y126" s="122">
        <f t="shared" ca="1" si="45"/>
        <v>0</v>
      </c>
      <c r="Z126" s="122">
        <f t="shared" ca="1" si="45"/>
        <v>0</v>
      </c>
      <c r="AA126" s="122">
        <f t="shared" ca="1" si="45"/>
        <v>0</v>
      </c>
      <c r="AB126" s="122">
        <f t="shared" ca="1" si="45"/>
        <v>0</v>
      </c>
      <c r="AC126" s="122">
        <f t="shared" ca="1" si="45"/>
        <v>0</v>
      </c>
      <c r="AD126" s="122">
        <f t="shared" ca="1" si="45"/>
        <v>0</v>
      </c>
    </row>
    <row r="127" spans="1:30">
      <c r="B127" s="49"/>
      <c r="C127" s="74">
        <f t="shared" si="43"/>
        <v>2039</v>
      </c>
      <c r="D127" s="132" t="s">
        <v>60</v>
      </c>
      <c r="E127" s="127">
        <f ca="1">OFFSET('Regulatory Asset Base'!$X$155,$D84-1,0)</f>
        <v>0</v>
      </c>
      <c r="F127" s="122">
        <f t="shared" si="44"/>
        <v>0</v>
      </c>
      <c r="G127" s="122">
        <f t="shared" si="44"/>
        <v>0</v>
      </c>
      <c r="H127" s="122">
        <f t="shared" si="44"/>
        <v>0</v>
      </c>
      <c r="I127" s="122">
        <f t="shared" si="44"/>
        <v>0</v>
      </c>
      <c r="J127" s="122">
        <f t="shared" si="44"/>
        <v>0</v>
      </c>
      <c r="K127" s="122">
        <f t="shared" si="44"/>
        <v>0</v>
      </c>
      <c r="L127" s="122">
        <f t="shared" si="44"/>
        <v>0</v>
      </c>
      <c r="M127" s="122">
        <f t="shared" si="44"/>
        <v>0</v>
      </c>
      <c r="N127" s="122">
        <f t="shared" si="44"/>
        <v>0</v>
      </c>
      <c r="O127" s="122">
        <f t="shared" si="44"/>
        <v>0</v>
      </c>
      <c r="P127" s="122">
        <f t="shared" si="45"/>
        <v>0</v>
      </c>
      <c r="Q127" s="122">
        <f t="shared" si="45"/>
        <v>0</v>
      </c>
      <c r="R127" s="122">
        <f t="shared" si="45"/>
        <v>0</v>
      </c>
      <c r="S127" s="122">
        <f t="shared" si="45"/>
        <v>0</v>
      </c>
      <c r="T127" s="122">
        <f t="shared" ca="1" si="45"/>
        <v>0</v>
      </c>
      <c r="U127" s="122">
        <f t="shared" ca="1" si="45"/>
        <v>0</v>
      </c>
      <c r="V127" s="122">
        <f t="shared" ca="1" si="45"/>
        <v>0</v>
      </c>
      <c r="W127" s="122">
        <f t="shared" ca="1" si="45"/>
        <v>0</v>
      </c>
      <c r="X127" s="122">
        <f t="shared" ca="1" si="45"/>
        <v>0</v>
      </c>
      <c r="Y127" s="122">
        <f t="shared" ca="1" si="45"/>
        <v>0</v>
      </c>
      <c r="Z127" s="122">
        <f t="shared" ca="1" si="45"/>
        <v>0</v>
      </c>
      <c r="AA127" s="122">
        <f t="shared" ca="1" si="45"/>
        <v>0</v>
      </c>
      <c r="AB127" s="122">
        <f t="shared" ca="1" si="45"/>
        <v>0</v>
      </c>
      <c r="AC127" s="122">
        <f t="shared" ca="1" si="45"/>
        <v>0</v>
      </c>
      <c r="AD127" s="122">
        <f t="shared" ca="1" si="45"/>
        <v>0</v>
      </c>
    </row>
    <row r="128" spans="1:30">
      <c r="B128" s="49"/>
      <c r="C128" s="74">
        <f t="shared" si="43"/>
        <v>2040</v>
      </c>
      <c r="D128" s="132" t="s">
        <v>60</v>
      </c>
      <c r="E128" s="127">
        <f ca="1">OFFSET('Regulatory Asset Base'!$Y$155,$D84-1,0)</f>
        <v>0</v>
      </c>
      <c r="F128" s="122">
        <f t="shared" si="44"/>
        <v>0</v>
      </c>
      <c r="G128" s="122">
        <f t="shared" si="44"/>
        <v>0</v>
      </c>
      <c r="H128" s="122">
        <f t="shared" si="44"/>
        <v>0</v>
      </c>
      <c r="I128" s="122">
        <f t="shared" si="44"/>
        <v>0</v>
      </c>
      <c r="J128" s="122">
        <f t="shared" si="44"/>
        <v>0</v>
      </c>
      <c r="K128" s="122">
        <f t="shared" si="44"/>
        <v>0</v>
      </c>
      <c r="L128" s="122">
        <f t="shared" si="44"/>
        <v>0</v>
      </c>
      <c r="M128" s="122">
        <f t="shared" si="44"/>
        <v>0</v>
      </c>
      <c r="N128" s="122">
        <f t="shared" si="44"/>
        <v>0</v>
      </c>
      <c r="O128" s="122">
        <f t="shared" si="44"/>
        <v>0</v>
      </c>
      <c r="P128" s="122">
        <f t="shared" si="45"/>
        <v>0</v>
      </c>
      <c r="Q128" s="122">
        <f t="shared" si="45"/>
        <v>0</v>
      </c>
      <c r="R128" s="122">
        <f t="shared" si="45"/>
        <v>0</v>
      </c>
      <c r="S128" s="122">
        <f t="shared" si="45"/>
        <v>0</v>
      </c>
      <c r="T128" s="122">
        <f t="shared" si="45"/>
        <v>0</v>
      </c>
      <c r="U128" s="122">
        <f t="shared" ca="1" si="45"/>
        <v>0</v>
      </c>
      <c r="V128" s="122">
        <f t="shared" ca="1" si="45"/>
        <v>0</v>
      </c>
      <c r="W128" s="122">
        <f t="shared" ca="1" si="45"/>
        <v>0</v>
      </c>
      <c r="X128" s="122">
        <f t="shared" ca="1" si="45"/>
        <v>0</v>
      </c>
      <c r="Y128" s="122">
        <f t="shared" ca="1" si="45"/>
        <v>0</v>
      </c>
      <c r="Z128" s="122">
        <f t="shared" ca="1" si="45"/>
        <v>0</v>
      </c>
      <c r="AA128" s="122">
        <f t="shared" ca="1" si="45"/>
        <v>0</v>
      </c>
      <c r="AB128" s="122">
        <f t="shared" ca="1" si="45"/>
        <v>0</v>
      </c>
      <c r="AC128" s="122">
        <f t="shared" ca="1" si="45"/>
        <v>0</v>
      </c>
      <c r="AD128" s="122">
        <f t="shared" ca="1" si="45"/>
        <v>0</v>
      </c>
    </row>
    <row r="129" spans="1:30">
      <c r="B129" s="49"/>
      <c r="C129" s="74">
        <f t="shared" si="43"/>
        <v>2041</v>
      </c>
      <c r="D129" s="132" t="s">
        <v>60</v>
      </c>
      <c r="E129" s="127">
        <f ca="1">OFFSET('Regulatory Asset Base'!$Z$155,$D84-1,0)</f>
        <v>0</v>
      </c>
      <c r="F129" s="122">
        <f t="shared" si="44"/>
        <v>0</v>
      </c>
      <c r="G129" s="122">
        <f t="shared" si="44"/>
        <v>0</v>
      </c>
      <c r="H129" s="122">
        <f t="shared" si="44"/>
        <v>0</v>
      </c>
      <c r="I129" s="122">
        <f t="shared" si="44"/>
        <v>0</v>
      </c>
      <c r="J129" s="122">
        <f t="shared" si="44"/>
        <v>0</v>
      </c>
      <c r="K129" s="122">
        <f t="shared" si="44"/>
        <v>0</v>
      </c>
      <c r="L129" s="122">
        <f t="shared" si="44"/>
        <v>0</v>
      </c>
      <c r="M129" s="122">
        <f t="shared" si="44"/>
        <v>0</v>
      </c>
      <c r="N129" s="122">
        <f t="shared" si="44"/>
        <v>0</v>
      </c>
      <c r="O129" s="122">
        <f t="shared" si="44"/>
        <v>0</v>
      </c>
      <c r="P129" s="122">
        <f t="shared" si="45"/>
        <v>0</v>
      </c>
      <c r="Q129" s="122">
        <f t="shared" si="45"/>
        <v>0</v>
      </c>
      <c r="R129" s="122">
        <f t="shared" si="45"/>
        <v>0</v>
      </c>
      <c r="S129" s="122">
        <f t="shared" si="45"/>
        <v>0</v>
      </c>
      <c r="T129" s="122">
        <f t="shared" si="45"/>
        <v>0</v>
      </c>
      <c r="U129" s="122">
        <f t="shared" si="45"/>
        <v>0</v>
      </c>
      <c r="V129" s="122">
        <f t="shared" ca="1" si="45"/>
        <v>0</v>
      </c>
      <c r="W129" s="122">
        <f t="shared" ca="1" si="45"/>
        <v>0</v>
      </c>
      <c r="X129" s="122">
        <f t="shared" ca="1" si="45"/>
        <v>0</v>
      </c>
      <c r="Y129" s="122">
        <f t="shared" ca="1" si="45"/>
        <v>0</v>
      </c>
      <c r="Z129" s="122">
        <f t="shared" ca="1" si="45"/>
        <v>0</v>
      </c>
      <c r="AA129" s="122">
        <f t="shared" ca="1" si="45"/>
        <v>0</v>
      </c>
      <c r="AB129" s="122">
        <f t="shared" ca="1" si="45"/>
        <v>0</v>
      </c>
      <c r="AC129" s="122">
        <f t="shared" ca="1" si="45"/>
        <v>0</v>
      </c>
      <c r="AD129" s="122">
        <f t="shared" ca="1" si="45"/>
        <v>0</v>
      </c>
    </row>
    <row r="130" spans="1:30">
      <c r="B130" s="49"/>
      <c r="C130" s="74">
        <f t="shared" si="43"/>
        <v>2042</v>
      </c>
      <c r="D130" s="132" t="s">
        <v>60</v>
      </c>
      <c r="E130" s="127">
        <f ca="1">OFFSET('Regulatory Asset Base'!$AA$155,$D84-1,0)</f>
        <v>0</v>
      </c>
      <c r="F130" s="122">
        <f t="shared" si="44"/>
        <v>0</v>
      </c>
      <c r="G130" s="122">
        <f t="shared" si="44"/>
        <v>0</v>
      </c>
      <c r="H130" s="122">
        <f t="shared" si="44"/>
        <v>0</v>
      </c>
      <c r="I130" s="122">
        <f t="shared" si="44"/>
        <v>0</v>
      </c>
      <c r="J130" s="122">
        <f t="shared" si="44"/>
        <v>0</v>
      </c>
      <c r="K130" s="122">
        <f t="shared" si="44"/>
        <v>0</v>
      </c>
      <c r="L130" s="122">
        <f t="shared" si="44"/>
        <v>0</v>
      </c>
      <c r="M130" s="122">
        <f t="shared" si="44"/>
        <v>0</v>
      </c>
      <c r="N130" s="122">
        <f t="shared" si="44"/>
        <v>0</v>
      </c>
      <c r="O130" s="122">
        <f t="shared" si="44"/>
        <v>0</v>
      </c>
      <c r="P130" s="122">
        <f t="shared" si="45"/>
        <v>0</v>
      </c>
      <c r="Q130" s="122">
        <f t="shared" si="45"/>
        <v>0</v>
      </c>
      <c r="R130" s="122">
        <f t="shared" si="45"/>
        <v>0</v>
      </c>
      <c r="S130" s="122">
        <f t="shared" si="45"/>
        <v>0</v>
      </c>
      <c r="T130" s="122">
        <f t="shared" si="45"/>
        <v>0</v>
      </c>
      <c r="U130" s="122">
        <f t="shared" si="45"/>
        <v>0</v>
      </c>
      <c r="V130" s="122">
        <f t="shared" si="45"/>
        <v>0</v>
      </c>
      <c r="W130" s="122">
        <f t="shared" ca="1" si="45"/>
        <v>0</v>
      </c>
      <c r="X130" s="122">
        <f t="shared" ca="1" si="45"/>
        <v>0</v>
      </c>
      <c r="Y130" s="122">
        <f t="shared" ca="1" si="45"/>
        <v>0</v>
      </c>
      <c r="Z130" s="122">
        <f t="shared" ca="1" si="45"/>
        <v>0</v>
      </c>
      <c r="AA130" s="122">
        <f t="shared" ca="1" si="45"/>
        <v>0</v>
      </c>
      <c r="AB130" s="122">
        <f t="shared" ca="1" si="45"/>
        <v>0</v>
      </c>
      <c r="AC130" s="122">
        <f t="shared" ca="1" si="45"/>
        <v>0</v>
      </c>
      <c r="AD130" s="122">
        <f t="shared" ca="1" si="45"/>
        <v>0</v>
      </c>
    </row>
    <row r="131" spans="1:30" ht="11.4" customHeight="1">
      <c r="B131" s="49"/>
      <c r="C131" s="74">
        <f t="shared" si="43"/>
        <v>2043</v>
      </c>
      <c r="D131" s="132" t="s">
        <v>60</v>
      </c>
      <c r="E131" s="127">
        <f ca="1">OFFSET('Regulatory Asset Base'!$AB$155,$D84-1,0)</f>
        <v>0</v>
      </c>
      <c r="F131" s="122">
        <f t="shared" si="44"/>
        <v>0</v>
      </c>
      <c r="G131" s="122">
        <f t="shared" si="44"/>
        <v>0</v>
      </c>
      <c r="H131" s="122">
        <f t="shared" si="44"/>
        <v>0</v>
      </c>
      <c r="I131" s="122">
        <f t="shared" si="44"/>
        <v>0</v>
      </c>
      <c r="J131" s="122">
        <f t="shared" si="44"/>
        <v>0</v>
      </c>
      <c r="K131" s="122">
        <f t="shared" si="44"/>
        <v>0</v>
      </c>
      <c r="L131" s="122">
        <f t="shared" si="44"/>
        <v>0</v>
      </c>
      <c r="M131" s="122">
        <f t="shared" si="44"/>
        <v>0</v>
      </c>
      <c r="N131" s="122">
        <f t="shared" si="44"/>
        <v>0</v>
      </c>
      <c r="O131" s="122">
        <f t="shared" si="44"/>
        <v>0</v>
      </c>
      <c r="P131" s="122">
        <f t="shared" si="45"/>
        <v>0</v>
      </c>
      <c r="Q131" s="122">
        <f t="shared" si="45"/>
        <v>0</v>
      </c>
      <c r="R131" s="122">
        <f t="shared" si="45"/>
        <v>0</v>
      </c>
      <c r="S131" s="122">
        <f t="shared" si="45"/>
        <v>0</v>
      </c>
      <c r="T131" s="122">
        <f t="shared" si="45"/>
        <v>0</v>
      </c>
      <c r="U131" s="122">
        <f t="shared" si="45"/>
        <v>0</v>
      </c>
      <c r="V131" s="122">
        <f t="shared" si="45"/>
        <v>0</v>
      </c>
      <c r="W131" s="122">
        <f t="shared" si="45"/>
        <v>0</v>
      </c>
      <c r="X131" s="122">
        <f t="shared" ca="1" si="45"/>
        <v>0</v>
      </c>
      <c r="Y131" s="122">
        <f t="shared" ca="1" si="45"/>
        <v>0</v>
      </c>
      <c r="Z131" s="122">
        <f t="shared" ca="1" si="45"/>
        <v>0</v>
      </c>
      <c r="AA131" s="122">
        <f t="shared" ca="1" si="45"/>
        <v>0</v>
      </c>
      <c r="AB131" s="122">
        <f t="shared" ca="1" si="45"/>
        <v>0</v>
      </c>
      <c r="AC131" s="122">
        <f t="shared" ca="1" si="45"/>
        <v>0</v>
      </c>
      <c r="AD131" s="122">
        <f t="shared" ca="1" si="45"/>
        <v>0</v>
      </c>
    </row>
    <row r="132" spans="1:30">
      <c r="B132" s="49"/>
      <c r="C132" s="74">
        <f t="shared" si="43"/>
        <v>2044</v>
      </c>
      <c r="D132" s="132" t="s">
        <v>60</v>
      </c>
      <c r="E132" s="127">
        <f ca="1">OFFSET('Regulatory Asset Base'!$AC$155,$D84-1,0)</f>
        <v>0</v>
      </c>
      <c r="F132" s="122">
        <f t="shared" si="44"/>
        <v>0</v>
      </c>
      <c r="G132" s="122">
        <f t="shared" si="44"/>
        <v>0</v>
      </c>
      <c r="H132" s="122">
        <f t="shared" si="44"/>
        <v>0</v>
      </c>
      <c r="I132" s="122">
        <f t="shared" si="44"/>
        <v>0</v>
      </c>
      <c r="J132" s="122">
        <f t="shared" si="44"/>
        <v>0</v>
      </c>
      <c r="K132" s="122">
        <f t="shared" si="44"/>
        <v>0</v>
      </c>
      <c r="L132" s="122">
        <f t="shared" si="44"/>
        <v>0</v>
      </c>
      <c r="M132" s="122">
        <f t="shared" si="44"/>
        <v>0</v>
      </c>
      <c r="N132" s="122">
        <f t="shared" si="44"/>
        <v>0</v>
      </c>
      <c r="O132" s="122">
        <f t="shared" si="44"/>
        <v>0</v>
      </c>
      <c r="P132" s="122">
        <f t="shared" si="45"/>
        <v>0</v>
      </c>
      <c r="Q132" s="122">
        <f t="shared" si="45"/>
        <v>0</v>
      </c>
      <c r="R132" s="122">
        <f t="shared" si="45"/>
        <v>0</v>
      </c>
      <c r="S132" s="122">
        <f t="shared" si="45"/>
        <v>0</v>
      </c>
      <c r="T132" s="122">
        <f t="shared" si="45"/>
        <v>0</v>
      </c>
      <c r="U132" s="122">
        <f t="shared" si="45"/>
        <v>0</v>
      </c>
      <c r="V132" s="122">
        <f t="shared" si="45"/>
        <v>0</v>
      </c>
      <c r="W132" s="122">
        <f t="shared" si="45"/>
        <v>0</v>
      </c>
      <c r="X132" s="122">
        <f t="shared" si="45"/>
        <v>0</v>
      </c>
      <c r="Y132" s="122">
        <f t="shared" ca="1" si="45"/>
        <v>0</v>
      </c>
      <c r="Z132" s="122">
        <f t="shared" ca="1" si="45"/>
        <v>0</v>
      </c>
      <c r="AA132" s="122">
        <f t="shared" ca="1" si="45"/>
        <v>0</v>
      </c>
      <c r="AB132" s="122">
        <f t="shared" ca="1" si="45"/>
        <v>0</v>
      </c>
      <c r="AC132" s="122">
        <f t="shared" ca="1" si="45"/>
        <v>0</v>
      </c>
      <c r="AD132" s="122">
        <f t="shared" ca="1" si="45"/>
        <v>0</v>
      </c>
    </row>
    <row r="133" spans="1:30" s="36" customFormat="1">
      <c r="A133" s="76"/>
      <c r="B133" s="77"/>
      <c r="C133" s="78" t="s">
        <v>111</v>
      </c>
      <c r="D133" s="132" t="s">
        <v>60</v>
      </c>
      <c r="E133" s="128"/>
      <c r="F133" s="128">
        <f>SUM(F113:F132)</f>
        <v>0</v>
      </c>
      <c r="G133" s="128">
        <f t="shared" ref="G133:AD133" ca="1" si="46">SUM(G113:G132)</f>
        <v>0</v>
      </c>
      <c r="H133" s="128">
        <f t="shared" ca="1" si="46"/>
        <v>0</v>
      </c>
      <c r="I133" s="128">
        <f t="shared" ca="1" si="46"/>
        <v>0</v>
      </c>
      <c r="J133" s="128">
        <f t="shared" ca="1" si="46"/>
        <v>0</v>
      </c>
      <c r="K133" s="128">
        <f t="shared" ca="1" si="46"/>
        <v>0</v>
      </c>
      <c r="L133" s="128">
        <f t="shared" ca="1" si="46"/>
        <v>0</v>
      </c>
      <c r="M133" s="128">
        <f t="shared" ca="1" si="46"/>
        <v>0</v>
      </c>
      <c r="N133" s="128">
        <f t="shared" ca="1" si="46"/>
        <v>0</v>
      </c>
      <c r="O133" s="128">
        <f t="shared" ca="1" si="46"/>
        <v>0</v>
      </c>
      <c r="P133" s="128">
        <f t="shared" ca="1" si="46"/>
        <v>0</v>
      </c>
      <c r="Q133" s="128">
        <f t="shared" ca="1" si="46"/>
        <v>0</v>
      </c>
      <c r="R133" s="128">
        <f t="shared" ca="1" si="46"/>
        <v>0</v>
      </c>
      <c r="S133" s="128">
        <f t="shared" ca="1" si="46"/>
        <v>0</v>
      </c>
      <c r="T133" s="128">
        <f t="shared" ca="1" si="46"/>
        <v>0</v>
      </c>
      <c r="U133" s="128">
        <f t="shared" ca="1" si="46"/>
        <v>0</v>
      </c>
      <c r="V133" s="128">
        <f t="shared" ca="1" si="46"/>
        <v>0</v>
      </c>
      <c r="W133" s="128">
        <f t="shared" ca="1" si="46"/>
        <v>0</v>
      </c>
      <c r="X133" s="128">
        <f t="shared" ca="1" si="46"/>
        <v>0</v>
      </c>
      <c r="Y133" s="128">
        <f t="shared" ca="1" si="46"/>
        <v>0</v>
      </c>
      <c r="Z133" s="128">
        <f t="shared" ca="1" si="46"/>
        <v>0</v>
      </c>
      <c r="AA133" s="128">
        <f t="shared" ca="1" si="46"/>
        <v>0</v>
      </c>
      <c r="AB133" s="128">
        <f t="shared" ca="1" si="46"/>
        <v>0</v>
      </c>
      <c r="AC133" s="128">
        <f t="shared" ca="1" si="46"/>
        <v>0</v>
      </c>
      <c r="AD133" s="128">
        <f t="shared" ca="1" si="46"/>
        <v>0</v>
      </c>
    </row>
    <row r="134" spans="1:30">
      <c r="D134" s="133"/>
    </row>
    <row r="135" spans="1:30">
      <c r="D135" s="134"/>
    </row>
    <row r="136" spans="1:30" s="44" customFormat="1">
      <c r="A136" s="46"/>
      <c r="B136" s="45">
        <f>D136+2</f>
        <v>5</v>
      </c>
      <c r="C136" s="46" t="str">
        <f>LOOKUP(D136,$B$9:$C$18)</f>
        <v>Substations</v>
      </c>
      <c r="D136" s="46">
        <v>3</v>
      </c>
      <c r="E136" s="46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</row>
    <row r="137" spans="1:30">
      <c r="A137" s="56"/>
      <c r="B137" s="11"/>
      <c r="C137" s="10"/>
      <c r="D137" s="135"/>
      <c r="E137" s="58"/>
      <c r="F137" s="7"/>
      <c r="G137" s="57"/>
      <c r="H137" s="58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spans="1:30" ht="14.4" customHeight="1">
      <c r="A138" s="59"/>
      <c r="B138" s="60"/>
      <c r="C138" s="60" t="s">
        <v>93</v>
      </c>
      <c r="D138" s="136"/>
      <c r="E138" s="5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61"/>
      <c r="Q138" s="61"/>
      <c r="R138" s="61"/>
      <c r="S138" s="61"/>
      <c r="T138" s="61"/>
      <c r="U138" s="61"/>
    </row>
    <row r="139" spans="1:30">
      <c r="A139" s="62"/>
      <c r="B139" s="62"/>
      <c r="C139" s="62"/>
      <c r="D139" s="137"/>
      <c r="E139" s="5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2"/>
      <c r="AC139" s="122"/>
      <c r="AD139" s="122"/>
    </row>
    <row r="140" spans="1:30" ht="12" customHeight="1">
      <c r="A140" s="62"/>
      <c r="B140" s="62"/>
      <c r="C140" s="62"/>
      <c r="D140" s="137"/>
      <c r="E140" s="5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2"/>
      <c r="AC140" s="122"/>
      <c r="AD140" s="122"/>
    </row>
    <row r="141" spans="1:30" ht="11.4" customHeight="1">
      <c r="A141" s="62"/>
      <c r="B141" s="62"/>
      <c r="C141" s="64" t="s">
        <v>94</v>
      </c>
      <c r="D141" s="129" t="s">
        <v>60</v>
      </c>
      <c r="E141" s="5"/>
      <c r="F141" s="121">
        <f>LOOKUP(D136,$B$9:$B$18,$F$9:$F$18)</f>
        <v>0</v>
      </c>
      <c r="G141" s="122">
        <f>F141</f>
        <v>0</v>
      </c>
      <c r="H141" s="122">
        <f>G141</f>
        <v>0</v>
      </c>
      <c r="I141" s="122">
        <f t="shared" ref="I141:AD141" si="47">H141</f>
        <v>0</v>
      </c>
      <c r="J141" s="122">
        <f t="shared" si="47"/>
        <v>0</v>
      </c>
      <c r="K141" s="122">
        <f t="shared" si="47"/>
        <v>0</v>
      </c>
      <c r="L141" s="122">
        <f t="shared" si="47"/>
        <v>0</v>
      </c>
      <c r="M141" s="122">
        <f t="shared" si="47"/>
        <v>0</v>
      </c>
      <c r="N141" s="122">
        <f t="shared" si="47"/>
        <v>0</v>
      </c>
      <c r="O141" s="122">
        <f t="shared" si="47"/>
        <v>0</v>
      </c>
      <c r="P141" s="122">
        <f t="shared" si="47"/>
        <v>0</v>
      </c>
      <c r="Q141" s="122">
        <f t="shared" si="47"/>
        <v>0</v>
      </c>
      <c r="R141" s="122">
        <f t="shared" si="47"/>
        <v>0</v>
      </c>
      <c r="S141" s="122">
        <f t="shared" si="47"/>
        <v>0</v>
      </c>
      <c r="T141" s="122">
        <f t="shared" si="47"/>
        <v>0</v>
      </c>
      <c r="U141" s="122">
        <f t="shared" si="47"/>
        <v>0</v>
      </c>
      <c r="V141" s="122">
        <f t="shared" si="47"/>
        <v>0</v>
      </c>
      <c r="W141" s="122">
        <f t="shared" si="47"/>
        <v>0</v>
      </c>
      <c r="X141" s="122">
        <f t="shared" si="47"/>
        <v>0</v>
      </c>
      <c r="Y141" s="122">
        <f t="shared" si="47"/>
        <v>0</v>
      </c>
      <c r="Z141" s="122">
        <f t="shared" si="47"/>
        <v>0</v>
      </c>
      <c r="AA141" s="122">
        <f t="shared" si="47"/>
        <v>0</v>
      </c>
      <c r="AB141" s="122">
        <f t="shared" si="47"/>
        <v>0</v>
      </c>
      <c r="AC141" s="122">
        <f t="shared" si="47"/>
        <v>0</v>
      </c>
      <c r="AD141" s="122">
        <f t="shared" si="47"/>
        <v>0</v>
      </c>
    </row>
    <row r="142" spans="1:30" ht="11.4" customHeight="1">
      <c r="A142" s="62"/>
      <c r="B142" s="62"/>
      <c r="C142" s="64" t="s">
        <v>95</v>
      </c>
      <c r="D142" s="129" t="s">
        <v>60</v>
      </c>
      <c r="E142" s="5"/>
      <c r="F142" s="121"/>
      <c r="G142" s="122">
        <f>F147</f>
        <v>0</v>
      </c>
      <c r="H142" s="122">
        <f>G147</f>
        <v>0</v>
      </c>
      <c r="I142" s="122">
        <f t="shared" ref="I142:Z142" si="48">H147</f>
        <v>0</v>
      </c>
      <c r="J142" s="122">
        <f t="shared" si="48"/>
        <v>0</v>
      </c>
      <c r="K142" s="122">
        <f t="shared" si="48"/>
        <v>0</v>
      </c>
      <c r="L142" s="122">
        <f t="shared" si="48"/>
        <v>0</v>
      </c>
      <c r="M142" s="122">
        <f t="shared" si="48"/>
        <v>0</v>
      </c>
      <c r="N142" s="122">
        <f t="shared" si="48"/>
        <v>0</v>
      </c>
      <c r="O142" s="122">
        <f t="shared" si="48"/>
        <v>0</v>
      </c>
      <c r="P142" s="122">
        <f t="shared" si="48"/>
        <v>0</v>
      </c>
      <c r="Q142" s="122">
        <f t="shared" si="48"/>
        <v>0</v>
      </c>
      <c r="R142" s="122">
        <f t="shared" si="48"/>
        <v>0</v>
      </c>
      <c r="S142" s="122">
        <f t="shared" si="48"/>
        <v>0</v>
      </c>
      <c r="T142" s="122">
        <f t="shared" si="48"/>
        <v>0</v>
      </c>
      <c r="U142" s="122">
        <f t="shared" si="48"/>
        <v>0</v>
      </c>
      <c r="V142" s="122">
        <f t="shared" si="48"/>
        <v>0</v>
      </c>
      <c r="W142" s="122">
        <f t="shared" si="48"/>
        <v>0</v>
      </c>
      <c r="X142" s="122">
        <f t="shared" si="48"/>
        <v>0</v>
      </c>
      <c r="Y142" s="122">
        <f t="shared" si="48"/>
        <v>0</v>
      </c>
      <c r="Z142" s="122">
        <f t="shared" si="48"/>
        <v>0</v>
      </c>
      <c r="AA142" s="122">
        <f>Z147</f>
        <v>0</v>
      </c>
      <c r="AB142" s="122">
        <f t="shared" ref="AB142:AD142" si="49">AA147</f>
        <v>0</v>
      </c>
      <c r="AC142" s="122">
        <f t="shared" si="49"/>
        <v>0</v>
      </c>
      <c r="AD142" s="122">
        <f t="shared" si="49"/>
        <v>0</v>
      </c>
    </row>
    <row r="143" spans="1:30">
      <c r="A143" s="62"/>
      <c r="B143" s="62"/>
      <c r="C143" s="64" t="s">
        <v>96</v>
      </c>
      <c r="D143" s="129" t="s">
        <v>60</v>
      </c>
      <c r="E143" s="5"/>
      <c r="F143" s="123"/>
      <c r="G143" s="123">
        <f t="shared" ref="G143:AD143" si="50">LOOKUP($D136,$B$9:$B$18,$E$9:$E$18)</f>
        <v>0.05</v>
      </c>
      <c r="H143" s="123">
        <f t="shared" si="50"/>
        <v>0.05</v>
      </c>
      <c r="I143" s="123">
        <f t="shared" si="50"/>
        <v>0.05</v>
      </c>
      <c r="J143" s="123">
        <f t="shared" si="50"/>
        <v>0.05</v>
      </c>
      <c r="K143" s="123">
        <f t="shared" si="50"/>
        <v>0.05</v>
      </c>
      <c r="L143" s="123">
        <f t="shared" si="50"/>
        <v>0.05</v>
      </c>
      <c r="M143" s="123">
        <f t="shared" si="50"/>
        <v>0.05</v>
      </c>
      <c r="N143" s="123">
        <f t="shared" si="50"/>
        <v>0.05</v>
      </c>
      <c r="O143" s="123">
        <f t="shared" si="50"/>
        <v>0.05</v>
      </c>
      <c r="P143" s="123">
        <f t="shared" si="50"/>
        <v>0.05</v>
      </c>
      <c r="Q143" s="123">
        <f t="shared" si="50"/>
        <v>0.05</v>
      </c>
      <c r="R143" s="123">
        <f t="shared" si="50"/>
        <v>0.05</v>
      </c>
      <c r="S143" s="123">
        <f t="shared" si="50"/>
        <v>0.05</v>
      </c>
      <c r="T143" s="123">
        <f t="shared" si="50"/>
        <v>0.05</v>
      </c>
      <c r="U143" s="123">
        <f t="shared" si="50"/>
        <v>0.05</v>
      </c>
      <c r="V143" s="123">
        <f t="shared" si="50"/>
        <v>0.05</v>
      </c>
      <c r="W143" s="123">
        <f t="shared" si="50"/>
        <v>0.05</v>
      </c>
      <c r="X143" s="123">
        <f t="shared" si="50"/>
        <v>0.05</v>
      </c>
      <c r="Y143" s="123">
        <f t="shared" si="50"/>
        <v>0.05</v>
      </c>
      <c r="Z143" s="123">
        <f t="shared" si="50"/>
        <v>0.05</v>
      </c>
      <c r="AA143" s="123">
        <f t="shared" si="50"/>
        <v>0.05</v>
      </c>
      <c r="AB143" s="123">
        <f t="shared" si="50"/>
        <v>0.05</v>
      </c>
      <c r="AC143" s="123">
        <f t="shared" si="50"/>
        <v>0.05</v>
      </c>
      <c r="AD143" s="123">
        <f t="shared" si="50"/>
        <v>0.05</v>
      </c>
    </row>
    <row r="144" spans="1:30">
      <c r="A144" s="62"/>
      <c r="B144" s="62"/>
      <c r="C144" s="64" t="s">
        <v>97</v>
      </c>
      <c r="D144" s="129" t="s">
        <v>60</v>
      </c>
      <c r="E144" s="5"/>
      <c r="F144" s="122">
        <f t="shared" ref="F144:AD144" si="51">E146</f>
        <v>0</v>
      </c>
      <c r="G144" s="122">
        <f t="shared" si="51"/>
        <v>0</v>
      </c>
      <c r="H144" s="122">
        <f t="shared" si="51"/>
        <v>0</v>
      </c>
      <c r="I144" s="122">
        <f t="shared" si="51"/>
        <v>0</v>
      </c>
      <c r="J144" s="122">
        <f t="shared" si="51"/>
        <v>0</v>
      </c>
      <c r="K144" s="122">
        <f t="shared" si="51"/>
        <v>0</v>
      </c>
      <c r="L144" s="122">
        <f t="shared" si="51"/>
        <v>0</v>
      </c>
      <c r="M144" s="122">
        <f t="shared" si="51"/>
        <v>0</v>
      </c>
      <c r="N144" s="122">
        <f t="shared" si="51"/>
        <v>0</v>
      </c>
      <c r="O144" s="122">
        <f t="shared" si="51"/>
        <v>0</v>
      </c>
      <c r="P144" s="122">
        <f t="shared" si="51"/>
        <v>0</v>
      </c>
      <c r="Q144" s="122">
        <f t="shared" si="51"/>
        <v>0</v>
      </c>
      <c r="R144" s="122">
        <f t="shared" si="51"/>
        <v>0</v>
      </c>
      <c r="S144" s="122">
        <f t="shared" si="51"/>
        <v>0</v>
      </c>
      <c r="T144" s="122">
        <f t="shared" si="51"/>
        <v>0</v>
      </c>
      <c r="U144" s="122">
        <f t="shared" si="51"/>
        <v>0</v>
      </c>
      <c r="V144" s="122">
        <f t="shared" si="51"/>
        <v>0</v>
      </c>
      <c r="W144" s="122">
        <f t="shared" si="51"/>
        <v>0</v>
      </c>
      <c r="X144" s="122">
        <f t="shared" si="51"/>
        <v>0</v>
      </c>
      <c r="Y144" s="122">
        <f t="shared" si="51"/>
        <v>0</v>
      </c>
      <c r="Z144" s="122">
        <f t="shared" si="51"/>
        <v>0</v>
      </c>
      <c r="AA144" s="122">
        <f t="shared" si="51"/>
        <v>0</v>
      </c>
      <c r="AB144" s="122">
        <f t="shared" si="51"/>
        <v>0</v>
      </c>
      <c r="AC144" s="122">
        <f t="shared" si="51"/>
        <v>0</v>
      </c>
      <c r="AD144" s="122">
        <f t="shared" si="51"/>
        <v>0</v>
      </c>
    </row>
    <row r="145" spans="1:30">
      <c r="A145" s="62"/>
      <c r="B145" s="62"/>
      <c r="C145" s="64" t="s">
        <v>98</v>
      </c>
      <c r="D145" s="129" t="s">
        <v>60</v>
      </c>
      <c r="E145" s="5"/>
      <c r="F145" s="122">
        <f t="shared" ref="F145:Y145" si="52">IF(F142&gt;0,F141*F143,0)</f>
        <v>0</v>
      </c>
      <c r="G145" s="122">
        <f t="shared" si="52"/>
        <v>0</v>
      </c>
      <c r="H145" s="122">
        <f t="shared" si="52"/>
        <v>0</v>
      </c>
      <c r="I145" s="122">
        <f t="shared" si="52"/>
        <v>0</v>
      </c>
      <c r="J145" s="122">
        <f t="shared" si="52"/>
        <v>0</v>
      </c>
      <c r="K145" s="122">
        <f t="shared" si="52"/>
        <v>0</v>
      </c>
      <c r="L145" s="122">
        <f t="shared" si="52"/>
        <v>0</v>
      </c>
      <c r="M145" s="122">
        <f t="shared" si="52"/>
        <v>0</v>
      </c>
      <c r="N145" s="122">
        <f t="shared" si="52"/>
        <v>0</v>
      </c>
      <c r="O145" s="122">
        <f t="shared" si="52"/>
        <v>0</v>
      </c>
      <c r="P145" s="122">
        <f t="shared" si="52"/>
        <v>0</v>
      </c>
      <c r="Q145" s="122">
        <f t="shared" si="52"/>
        <v>0</v>
      </c>
      <c r="R145" s="122">
        <f t="shared" si="52"/>
        <v>0</v>
      </c>
      <c r="S145" s="122">
        <f t="shared" si="52"/>
        <v>0</v>
      </c>
      <c r="T145" s="122">
        <f t="shared" si="52"/>
        <v>0</v>
      </c>
      <c r="U145" s="122">
        <f t="shared" si="52"/>
        <v>0</v>
      </c>
      <c r="V145" s="122">
        <f t="shared" si="52"/>
        <v>0</v>
      </c>
      <c r="W145" s="122">
        <f t="shared" si="52"/>
        <v>0</v>
      </c>
      <c r="X145" s="122">
        <f t="shared" si="52"/>
        <v>0</v>
      </c>
      <c r="Y145" s="122">
        <f t="shared" si="52"/>
        <v>0</v>
      </c>
      <c r="Z145" s="122">
        <f>IF(Z142&gt;0,Z141*Z143,0)</f>
        <v>0</v>
      </c>
      <c r="AA145" s="122">
        <f>IF(AA142&gt;0,AA141*AA143,0)</f>
        <v>0</v>
      </c>
      <c r="AB145" s="122">
        <f>IF(AB142&gt;0,AB141*AB143,0)</f>
        <v>0</v>
      </c>
      <c r="AC145" s="122">
        <f>IF(AC142&gt;0,AC141*AC143,0)</f>
        <v>0</v>
      </c>
      <c r="AD145" s="122">
        <f>IF(AD142&gt;0,AD141*AD143,0)</f>
        <v>0</v>
      </c>
    </row>
    <row r="146" spans="1:30">
      <c r="A146" s="62"/>
      <c r="B146" s="62"/>
      <c r="C146" s="64" t="s">
        <v>89</v>
      </c>
      <c r="D146" s="129" t="s">
        <v>60</v>
      </c>
      <c r="E146" s="5"/>
      <c r="F146" s="122">
        <v>0</v>
      </c>
      <c r="G146" s="122">
        <f t="shared" ref="G146:AD146" si="53">SUM(G144:G145)</f>
        <v>0</v>
      </c>
      <c r="H146" s="122">
        <f t="shared" si="53"/>
        <v>0</v>
      </c>
      <c r="I146" s="122">
        <f t="shared" si="53"/>
        <v>0</v>
      </c>
      <c r="J146" s="122">
        <f t="shared" si="53"/>
        <v>0</v>
      </c>
      <c r="K146" s="122">
        <f t="shared" si="53"/>
        <v>0</v>
      </c>
      <c r="L146" s="122">
        <f t="shared" si="53"/>
        <v>0</v>
      </c>
      <c r="M146" s="122">
        <f t="shared" si="53"/>
        <v>0</v>
      </c>
      <c r="N146" s="122">
        <f t="shared" si="53"/>
        <v>0</v>
      </c>
      <c r="O146" s="122">
        <f t="shared" si="53"/>
        <v>0</v>
      </c>
      <c r="P146" s="122">
        <f t="shared" si="53"/>
        <v>0</v>
      </c>
      <c r="Q146" s="122">
        <f t="shared" si="53"/>
        <v>0</v>
      </c>
      <c r="R146" s="122">
        <f t="shared" si="53"/>
        <v>0</v>
      </c>
      <c r="S146" s="122">
        <f t="shared" si="53"/>
        <v>0</v>
      </c>
      <c r="T146" s="122">
        <f t="shared" si="53"/>
        <v>0</v>
      </c>
      <c r="U146" s="122">
        <f t="shared" si="53"/>
        <v>0</v>
      </c>
      <c r="V146" s="122">
        <f t="shared" si="53"/>
        <v>0</v>
      </c>
      <c r="W146" s="122">
        <f t="shared" si="53"/>
        <v>0</v>
      </c>
      <c r="X146" s="122">
        <f t="shared" si="53"/>
        <v>0</v>
      </c>
      <c r="Y146" s="122">
        <f t="shared" si="53"/>
        <v>0</v>
      </c>
      <c r="Z146" s="122">
        <f t="shared" si="53"/>
        <v>0</v>
      </c>
      <c r="AA146" s="122">
        <f t="shared" si="53"/>
        <v>0</v>
      </c>
      <c r="AB146" s="122">
        <f t="shared" si="53"/>
        <v>0</v>
      </c>
      <c r="AC146" s="122">
        <f t="shared" si="53"/>
        <v>0</v>
      </c>
      <c r="AD146" s="122">
        <f t="shared" si="53"/>
        <v>0</v>
      </c>
    </row>
    <row r="147" spans="1:30">
      <c r="A147" s="62"/>
      <c r="B147" s="62"/>
      <c r="C147" s="64" t="s">
        <v>99</v>
      </c>
      <c r="D147" s="129" t="s">
        <v>60</v>
      </c>
      <c r="E147" s="5"/>
      <c r="F147" s="121">
        <f>LOOKUP(D136,$B$9:$B$18,$F$9:$F$18)</f>
        <v>0</v>
      </c>
      <c r="G147" s="122">
        <f t="shared" ref="G147:AD147" si="54">G141-G146</f>
        <v>0</v>
      </c>
      <c r="H147" s="122">
        <f t="shared" si="54"/>
        <v>0</v>
      </c>
      <c r="I147" s="122">
        <f t="shared" si="54"/>
        <v>0</v>
      </c>
      <c r="J147" s="122">
        <f t="shared" si="54"/>
        <v>0</v>
      </c>
      <c r="K147" s="122">
        <f t="shared" si="54"/>
        <v>0</v>
      </c>
      <c r="L147" s="122">
        <f t="shared" si="54"/>
        <v>0</v>
      </c>
      <c r="M147" s="122">
        <f t="shared" si="54"/>
        <v>0</v>
      </c>
      <c r="N147" s="122">
        <f t="shared" si="54"/>
        <v>0</v>
      </c>
      <c r="O147" s="122">
        <f t="shared" si="54"/>
        <v>0</v>
      </c>
      <c r="P147" s="122">
        <f t="shared" si="54"/>
        <v>0</v>
      </c>
      <c r="Q147" s="122">
        <f t="shared" si="54"/>
        <v>0</v>
      </c>
      <c r="R147" s="122">
        <f t="shared" si="54"/>
        <v>0</v>
      </c>
      <c r="S147" s="122">
        <f t="shared" si="54"/>
        <v>0</v>
      </c>
      <c r="T147" s="122">
        <f t="shared" si="54"/>
        <v>0</v>
      </c>
      <c r="U147" s="122">
        <f t="shared" si="54"/>
        <v>0</v>
      </c>
      <c r="V147" s="122">
        <f t="shared" si="54"/>
        <v>0</v>
      </c>
      <c r="W147" s="122">
        <f t="shared" si="54"/>
        <v>0</v>
      </c>
      <c r="X147" s="122">
        <f t="shared" si="54"/>
        <v>0</v>
      </c>
      <c r="Y147" s="122">
        <f t="shared" si="54"/>
        <v>0</v>
      </c>
      <c r="Z147" s="122">
        <f t="shared" si="54"/>
        <v>0</v>
      </c>
      <c r="AA147" s="122">
        <f t="shared" si="54"/>
        <v>0</v>
      </c>
      <c r="AB147" s="122">
        <f t="shared" si="54"/>
        <v>0</v>
      </c>
      <c r="AC147" s="122">
        <f t="shared" si="54"/>
        <v>0</v>
      </c>
      <c r="AD147" s="122">
        <f t="shared" si="54"/>
        <v>0</v>
      </c>
    </row>
    <row r="148" spans="1:30">
      <c r="A148" s="65"/>
      <c r="B148" s="62"/>
      <c r="C148" s="62"/>
      <c r="D148" s="130"/>
      <c r="E148" s="55"/>
      <c r="F148" s="66"/>
      <c r="G148" s="55"/>
      <c r="H148" s="55"/>
      <c r="I148" s="55"/>
      <c r="J148" s="55"/>
      <c r="K148" s="55"/>
      <c r="L148" s="55"/>
      <c r="M148" s="55"/>
      <c r="N148" s="55"/>
      <c r="O148" s="55"/>
      <c r="P148" s="5"/>
      <c r="Q148" s="5"/>
      <c r="R148" s="62"/>
      <c r="S148" s="62"/>
      <c r="T148" s="62"/>
      <c r="U148" s="62"/>
    </row>
    <row r="149" spans="1:30">
      <c r="A149" s="65"/>
      <c r="B149" s="62"/>
      <c r="C149" s="62"/>
      <c r="D149" s="130"/>
      <c r="E149" s="55"/>
      <c r="F149" s="66"/>
      <c r="G149" s="55"/>
      <c r="H149" s="55"/>
      <c r="I149" s="55"/>
      <c r="J149" s="55"/>
      <c r="K149" s="55"/>
      <c r="L149" s="55"/>
      <c r="M149" s="55"/>
      <c r="N149" s="55"/>
      <c r="O149" s="55"/>
      <c r="P149" s="5"/>
      <c r="Q149" s="5"/>
      <c r="R149" s="62"/>
      <c r="S149" s="62"/>
      <c r="T149" s="62"/>
      <c r="U149" s="62"/>
    </row>
    <row r="150" spans="1:30">
      <c r="A150" s="62"/>
      <c r="B150" s="62"/>
      <c r="C150" s="67" t="s">
        <v>100</v>
      </c>
      <c r="D150" s="131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"/>
      <c r="Q150" s="5"/>
      <c r="R150" s="62"/>
      <c r="S150" s="62"/>
      <c r="T150" s="62"/>
      <c r="U150" s="62"/>
    </row>
    <row r="151" spans="1:30">
      <c r="A151" s="68"/>
      <c r="B151" s="68"/>
      <c r="C151" s="69" t="s">
        <v>101</v>
      </c>
      <c r="D151" s="129" t="s">
        <v>60</v>
      </c>
      <c r="E151" s="5"/>
      <c r="F151" s="122">
        <v>0</v>
      </c>
      <c r="G151" s="122">
        <f>F155</f>
        <v>0</v>
      </c>
      <c r="H151" s="122">
        <f ca="1">G155</f>
        <v>0</v>
      </c>
      <c r="I151" s="122">
        <f t="shared" ref="I151:AD151" ca="1" si="55">H155</f>
        <v>0</v>
      </c>
      <c r="J151" s="122">
        <f t="shared" ca="1" si="55"/>
        <v>0</v>
      </c>
      <c r="K151" s="124">
        <f t="shared" ca="1" si="55"/>
        <v>0</v>
      </c>
      <c r="L151" s="124">
        <f t="shared" ca="1" si="55"/>
        <v>0</v>
      </c>
      <c r="M151" s="124">
        <f t="shared" ca="1" si="55"/>
        <v>0</v>
      </c>
      <c r="N151" s="124">
        <f t="shared" ca="1" si="55"/>
        <v>0</v>
      </c>
      <c r="O151" s="124">
        <f t="shared" ca="1" si="55"/>
        <v>0</v>
      </c>
      <c r="P151" s="124">
        <f t="shared" ca="1" si="55"/>
        <v>0</v>
      </c>
      <c r="Q151" s="124">
        <f t="shared" ca="1" si="55"/>
        <v>0</v>
      </c>
      <c r="R151" s="124">
        <f t="shared" ca="1" si="55"/>
        <v>0</v>
      </c>
      <c r="S151" s="124">
        <f t="shared" ca="1" si="55"/>
        <v>0</v>
      </c>
      <c r="T151" s="124">
        <f t="shared" ca="1" si="55"/>
        <v>0</v>
      </c>
      <c r="U151" s="124">
        <f t="shared" ca="1" si="55"/>
        <v>0</v>
      </c>
      <c r="V151" s="124">
        <f t="shared" ca="1" si="55"/>
        <v>0</v>
      </c>
      <c r="W151" s="124">
        <f t="shared" ca="1" si="55"/>
        <v>0</v>
      </c>
      <c r="X151" s="124">
        <f t="shared" ca="1" si="55"/>
        <v>0</v>
      </c>
      <c r="Y151" s="124">
        <f t="shared" ca="1" si="55"/>
        <v>0</v>
      </c>
      <c r="Z151" s="124">
        <f t="shared" ca="1" si="55"/>
        <v>0</v>
      </c>
      <c r="AA151" s="124">
        <f t="shared" ca="1" si="55"/>
        <v>0</v>
      </c>
      <c r="AB151" s="124">
        <f t="shared" ca="1" si="55"/>
        <v>0</v>
      </c>
      <c r="AC151" s="122">
        <f t="shared" ca="1" si="55"/>
        <v>0</v>
      </c>
      <c r="AD151" s="122">
        <f t="shared" ca="1" si="55"/>
        <v>0</v>
      </c>
    </row>
    <row r="152" spans="1:30" ht="12" customHeight="1">
      <c r="A152" s="68"/>
      <c r="B152" s="68"/>
      <c r="C152" s="69" t="s">
        <v>102</v>
      </c>
      <c r="D152" s="129" t="s">
        <v>60</v>
      </c>
      <c r="E152" s="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</row>
    <row r="153" spans="1:30">
      <c r="A153" s="68"/>
      <c r="B153" s="68"/>
      <c r="C153" s="69" t="s">
        <v>103</v>
      </c>
      <c r="D153" s="129" t="s">
        <v>60</v>
      </c>
      <c r="E153" s="5"/>
      <c r="F153" s="122">
        <f>INDEX('Regulatory Asset Base'!J$155:J$164,                    MATCH($C136,'Regulatory Asset Base'!$C$155:$C$164,0))</f>
        <v>0</v>
      </c>
      <c r="G153" s="122">
        <f>INDEX('Regulatory Asset Base'!K$155:K$164,                    MATCH($C136,'Regulatory Asset Base'!$C$155:$C$164,0))</f>
        <v>0</v>
      </c>
      <c r="H153" s="122">
        <f>INDEX('Regulatory Asset Base'!L$155:L$164,                    MATCH($C136,'Regulatory Asset Base'!$C$155:$C$164,0))</f>
        <v>0</v>
      </c>
      <c r="I153" s="122">
        <f>INDEX('Regulatory Asset Base'!M$155:M$164,                    MATCH($C136,'Regulatory Asset Base'!$C$155:$C$164,0))</f>
        <v>0</v>
      </c>
      <c r="J153" s="122">
        <f>INDEX('Regulatory Asset Base'!N$155:N$164,                    MATCH($C136,'Regulatory Asset Base'!$C$155:$C$164,0))</f>
        <v>0</v>
      </c>
      <c r="K153" s="122">
        <f>INDEX('Regulatory Asset Base'!O$155:O$164,                    MATCH($C136,'Regulatory Asset Base'!$C$155:$C$164,0))</f>
        <v>0</v>
      </c>
      <c r="L153" s="122">
        <f>INDEX('Regulatory Asset Base'!P$155:P$164,                    MATCH($C136,'Regulatory Asset Base'!$C$155:$C$164,0))</f>
        <v>0</v>
      </c>
      <c r="M153" s="122">
        <f>INDEX('Regulatory Asset Base'!Q$155:Q$164,                    MATCH($C136,'Regulatory Asset Base'!$C$155:$C$164,0))</f>
        <v>0</v>
      </c>
      <c r="N153" s="122">
        <f>INDEX('Regulatory Asset Base'!R$155:R$164,                    MATCH($C136,'Regulatory Asset Base'!$C$155:$C$164,0))</f>
        <v>0</v>
      </c>
      <c r="O153" s="122">
        <f>INDEX('Regulatory Asset Base'!S$155:S$164,                    MATCH($C136,'Regulatory Asset Base'!$C$155:$C$164,0))</f>
        <v>0</v>
      </c>
      <c r="P153" s="122">
        <f>INDEX('Regulatory Asset Base'!T$155:T$164,                    MATCH($C136,'Regulatory Asset Base'!$C$155:$C$164,0))</f>
        <v>0</v>
      </c>
      <c r="Q153" s="122">
        <f>INDEX('Regulatory Asset Base'!U$155:U$164,                    MATCH($C136,'Regulatory Asset Base'!$C$155:$C$164,0))</f>
        <v>0</v>
      </c>
      <c r="R153" s="122">
        <f>INDEX('Regulatory Asset Base'!V$155:V$164,                    MATCH($C136,'Regulatory Asset Base'!$C$155:$C$164,0))</f>
        <v>0</v>
      </c>
      <c r="S153" s="122">
        <f>INDEX('Regulatory Asset Base'!W$155:W$164,                    MATCH($C136,'Regulatory Asset Base'!$C$155:$C$164,0))</f>
        <v>0</v>
      </c>
      <c r="T153" s="122">
        <f>INDEX('Regulatory Asset Base'!X$155:X$164,                    MATCH($C136,'Regulatory Asset Base'!$C$155:$C$164,0))</f>
        <v>0</v>
      </c>
      <c r="U153" s="122">
        <f>INDEX('Regulatory Asset Base'!Y$155:Y$164,                    MATCH($C136,'Regulatory Asset Base'!$C$155:$C$164,0))</f>
        <v>0</v>
      </c>
      <c r="V153" s="122">
        <f>INDEX('Regulatory Asset Base'!Z$155:Z$164,                    MATCH($C136,'Regulatory Asset Base'!$C$155:$C$164,0))</f>
        <v>0</v>
      </c>
      <c r="W153" s="122">
        <f>INDEX('Regulatory Asset Base'!AA$155:AA$164,                    MATCH($C136,'Regulatory Asset Base'!$C$155:$C$164,0))</f>
        <v>0</v>
      </c>
      <c r="X153" s="122">
        <f>INDEX('Regulatory Asset Base'!AB$155:AB$164,                    MATCH($C136,'Regulatory Asset Base'!$C$155:$C$164,0))</f>
        <v>0</v>
      </c>
      <c r="Y153" s="122">
        <f>INDEX('Regulatory Asset Base'!AC$155:AC$164,                    MATCH($C136,'Regulatory Asset Base'!$C$155:$C$164,0))</f>
        <v>0</v>
      </c>
      <c r="Z153" s="122">
        <f>INDEX('Regulatory Asset Base'!AD$155:AD$164,                    MATCH($C136,'Regulatory Asset Base'!$C$155:$C$164,0))</f>
        <v>0</v>
      </c>
      <c r="AA153" s="122">
        <f>INDEX('Regulatory Asset Base'!AE$155:AE$164,                    MATCH($C136,'Regulatory Asset Base'!$C$155:$C$164,0))</f>
        <v>0</v>
      </c>
      <c r="AB153" s="122">
        <f>INDEX('Regulatory Asset Base'!AF$155:AF$164,                    MATCH($C136,'Regulatory Asset Base'!$C$155:$C$164,0))</f>
        <v>0</v>
      </c>
      <c r="AC153" s="122">
        <f>INDEX('Regulatory Asset Base'!AG$155:AG$164,                    MATCH($C136,'Regulatory Asset Base'!$C$155:$C$164,0))</f>
        <v>0</v>
      </c>
      <c r="AD153" s="122">
        <f>INDEX('Regulatory Asset Base'!AH$155:AH$164,                    MATCH($C136,'Regulatory Asset Base'!$C$155:$C$164,0))</f>
        <v>0</v>
      </c>
    </row>
    <row r="154" spans="1:30">
      <c r="A154" s="68"/>
      <c r="B154" s="68"/>
      <c r="C154" s="69" t="s">
        <v>104</v>
      </c>
      <c r="D154" s="129" t="s">
        <v>60</v>
      </c>
      <c r="E154" s="5"/>
      <c r="F154" s="122">
        <f>F185</f>
        <v>0</v>
      </c>
      <c r="G154" s="122">
        <f ca="1">G185</f>
        <v>0</v>
      </c>
      <c r="H154" s="122">
        <f ca="1">H185</f>
        <v>0</v>
      </c>
      <c r="I154" s="122">
        <f t="shared" ref="I154:AD154" ca="1" si="56">I185</f>
        <v>0</v>
      </c>
      <c r="J154" s="122">
        <f t="shared" ca="1" si="56"/>
        <v>0</v>
      </c>
      <c r="K154" s="122">
        <f t="shared" ca="1" si="56"/>
        <v>0</v>
      </c>
      <c r="L154" s="122">
        <f t="shared" ca="1" si="56"/>
        <v>0</v>
      </c>
      <c r="M154" s="122">
        <f t="shared" ca="1" si="56"/>
        <v>0</v>
      </c>
      <c r="N154" s="122">
        <f t="shared" ca="1" si="56"/>
        <v>0</v>
      </c>
      <c r="O154" s="122">
        <f t="shared" ca="1" si="56"/>
        <v>0</v>
      </c>
      <c r="P154" s="122">
        <f t="shared" ca="1" si="56"/>
        <v>0</v>
      </c>
      <c r="Q154" s="122">
        <f t="shared" ca="1" si="56"/>
        <v>0</v>
      </c>
      <c r="R154" s="122">
        <f t="shared" ca="1" si="56"/>
        <v>0</v>
      </c>
      <c r="S154" s="122">
        <f t="shared" ca="1" si="56"/>
        <v>0</v>
      </c>
      <c r="T154" s="122">
        <f t="shared" ca="1" si="56"/>
        <v>0</v>
      </c>
      <c r="U154" s="122">
        <f t="shared" ca="1" si="56"/>
        <v>0</v>
      </c>
      <c r="V154" s="122">
        <f t="shared" ca="1" si="56"/>
        <v>0</v>
      </c>
      <c r="W154" s="122">
        <f t="shared" ca="1" si="56"/>
        <v>0</v>
      </c>
      <c r="X154" s="122">
        <f t="shared" ca="1" si="56"/>
        <v>0</v>
      </c>
      <c r="Y154" s="122">
        <f t="shared" ca="1" si="56"/>
        <v>0</v>
      </c>
      <c r="Z154" s="122">
        <f t="shared" ca="1" si="56"/>
        <v>0</v>
      </c>
      <c r="AA154" s="122">
        <f t="shared" ca="1" si="56"/>
        <v>0</v>
      </c>
      <c r="AB154" s="122">
        <f t="shared" ca="1" si="56"/>
        <v>0</v>
      </c>
      <c r="AC154" s="122">
        <f t="shared" ca="1" si="56"/>
        <v>0</v>
      </c>
      <c r="AD154" s="122">
        <f t="shared" ca="1" si="56"/>
        <v>0</v>
      </c>
    </row>
    <row r="155" spans="1:30">
      <c r="A155" s="68"/>
      <c r="B155" s="68"/>
      <c r="C155" s="69" t="s">
        <v>105</v>
      </c>
      <c r="D155" s="129" t="s">
        <v>60</v>
      </c>
      <c r="E155" s="5"/>
      <c r="F155" s="122">
        <f t="shared" ref="F155:G155" si="57">SUM(F151:F153)-F154</f>
        <v>0</v>
      </c>
      <c r="G155" s="122">
        <f t="shared" ca="1" si="57"/>
        <v>0</v>
      </c>
      <c r="H155" s="122">
        <f ca="1">SUM(H151:H153)-H154</f>
        <v>0</v>
      </c>
      <c r="I155" s="122">
        <f t="shared" ref="I155:J155" ca="1" si="58">SUM(I151:I153)-I154</f>
        <v>0</v>
      </c>
      <c r="J155" s="124">
        <f t="shared" ca="1" si="58"/>
        <v>0</v>
      </c>
      <c r="K155" s="124">
        <f t="shared" ref="K155:M155" ca="1" si="59">SUM(K151:K153)-K154</f>
        <v>0</v>
      </c>
      <c r="L155" s="124">
        <f t="shared" ca="1" si="59"/>
        <v>0</v>
      </c>
      <c r="M155" s="124">
        <f t="shared" ca="1" si="59"/>
        <v>0</v>
      </c>
      <c r="N155" s="124">
        <f t="shared" ref="N155:AD155" ca="1" si="60">SUM(N151:N153)-N154</f>
        <v>0</v>
      </c>
      <c r="O155" s="124">
        <f t="shared" ca="1" si="60"/>
        <v>0</v>
      </c>
      <c r="P155" s="124">
        <f t="shared" ca="1" si="60"/>
        <v>0</v>
      </c>
      <c r="Q155" s="124">
        <f t="shared" ca="1" si="60"/>
        <v>0</v>
      </c>
      <c r="R155" s="124">
        <f t="shared" ca="1" si="60"/>
        <v>0</v>
      </c>
      <c r="S155" s="124">
        <f t="shared" ca="1" si="60"/>
        <v>0</v>
      </c>
      <c r="T155" s="124">
        <f t="shared" ca="1" si="60"/>
        <v>0</v>
      </c>
      <c r="U155" s="124">
        <f t="shared" ca="1" si="60"/>
        <v>0</v>
      </c>
      <c r="V155" s="124">
        <f t="shared" ca="1" si="60"/>
        <v>0</v>
      </c>
      <c r="W155" s="124">
        <f t="shared" ca="1" si="60"/>
        <v>0</v>
      </c>
      <c r="X155" s="124">
        <f t="shared" ca="1" si="60"/>
        <v>0</v>
      </c>
      <c r="Y155" s="124">
        <f t="shared" ca="1" si="60"/>
        <v>0</v>
      </c>
      <c r="Z155" s="124">
        <f t="shared" ca="1" si="60"/>
        <v>0</v>
      </c>
      <c r="AA155" s="124">
        <f t="shared" ca="1" si="60"/>
        <v>0</v>
      </c>
      <c r="AB155" s="122">
        <f t="shared" ca="1" si="60"/>
        <v>0</v>
      </c>
      <c r="AC155" s="122">
        <f t="shared" ca="1" si="60"/>
        <v>0</v>
      </c>
      <c r="AD155" s="122">
        <f t="shared" ca="1" si="60"/>
        <v>0</v>
      </c>
    </row>
    <row r="156" spans="1:30">
      <c r="A156" s="5"/>
      <c r="B156" s="5"/>
      <c r="C156" s="5"/>
      <c r="D156" s="129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1:30">
      <c r="A157" s="5"/>
      <c r="B157" s="5"/>
      <c r="C157" s="5"/>
      <c r="D157" s="129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1:30">
      <c r="A158" s="68"/>
      <c r="B158" s="68"/>
      <c r="C158" s="69" t="s">
        <v>106</v>
      </c>
      <c r="D158" s="129" t="s">
        <v>60</v>
      </c>
      <c r="E158" s="5"/>
      <c r="F158" s="126">
        <f>F147</f>
        <v>0</v>
      </c>
      <c r="G158" s="124">
        <f ca="1">F158+G153-(G145+G154)</f>
        <v>0</v>
      </c>
      <c r="H158" s="124">
        <f t="shared" ref="H158:AD158" ca="1" si="61">G158+H153-(H145+H154)</f>
        <v>0</v>
      </c>
      <c r="I158" s="124">
        <f t="shared" ca="1" si="61"/>
        <v>0</v>
      </c>
      <c r="J158" s="124">
        <f t="shared" ca="1" si="61"/>
        <v>0</v>
      </c>
      <c r="K158" s="124">
        <f t="shared" ca="1" si="61"/>
        <v>0</v>
      </c>
      <c r="L158" s="124">
        <f t="shared" ca="1" si="61"/>
        <v>0</v>
      </c>
      <c r="M158" s="124">
        <f t="shared" ca="1" si="61"/>
        <v>0</v>
      </c>
      <c r="N158" s="124">
        <f t="shared" ca="1" si="61"/>
        <v>0</v>
      </c>
      <c r="O158" s="124">
        <f t="shared" ca="1" si="61"/>
        <v>0</v>
      </c>
      <c r="P158" s="124">
        <f t="shared" ca="1" si="61"/>
        <v>0</v>
      </c>
      <c r="Q158" s="124">
        <f t="shared" ca="1" si="61"/>
        <v>0</v>
      </c>
      <c r="R158" s="124">
        <f t="shared" ca="1" si="61"/>
        <v>0</v>
      </c>
      <c r="S158" s="124">
        <f t="shared" ca="1" si="61"/>
        <v>0</v>
      </c>
      <c r="T158" s="124">
        <f t="shared" ca="1" si="61"/>
        <v>0</v>
      </c>
      <c r="U158" s="124">
        <f t="shared" ca="1" si="61"/>
        <v>0</v>
      </c>
      <c r="V158" s="124">
        <f t="shared" ca="1" si="61"/>
        <v>0</v>
      </c>
      <c r="W158" s="124">
        <f t="shared" ca="1" si="61"/>
        <v>0</v>
      </c>
      <c r="X158" s="124">
        <f ca="1">W158+X153-(X145+X154)</f>
        <v>0</v>
      </c>
      <c r="Y158" s="124">
        <f t="shared" ca="1" si="61"/>
        <v>0</v>
      </c>
      <c r="Z158" s="124">
        <f t="shared" ca="1" si="61"/>
        <v>0</v>
      </c>
      <c r="AA158" s="124">
        <f t="shared" ca="1" si="61"/>
        <v>0</v>
      </c>
      <c r="AB158" s="124">
        <f t="shared" ca="1" si="61"/>
        <v>0</v>
      </c>
      <c r="AC158" s="124">
        <f t="shared" ca="1" si="61"/>
        <v>0</v>
      </c>
      <c r="AD158" s="124">
        <f t="shared" ca="1" si="61"/>
        <v>0</v>
      </c>
    </row>
    <row r="159" spans="1:30">
      <c r="A159" s="68"/>
      <c r="B159" s="68"/>
      <c r="C159" s="67" t="s">
        <v>107</v>
      </c>
      <c r="D159" s="129" t="s">
        <v>60</v>
      </c>
      <c r="E159" s="5"/>
      <c r="F159" s="122">
        <f t="shared" ref="F159" si="62">(F184+F145)</f>
        <v>0</v>
      </c>
      <c r="G159" s="124">
        <f ca="1">(G145+G154)</f>
        <v>0</v>
      </c>
      <c r="H159" s="124">
        <f ca="1">(H145+H154)</f>
        <v>0</v>
      </c>
      <c r="I159" s="124">
        <f ca="1">(I145+I154)</f>
        <v>0</v>
      </c>
      <c r="J159" s="124">
        <f t="shared" ref="J159:AD159" ca="1" si="63">(J145+J154)</f>
        <v>0</v>
      </c>
      <c r="K159" s="124">
        <f t="shared" ca="1" si="63"/>
        <v>0</v>
      </c>
      <c r="L159" s="124">
        <f t="shared" ca="1" si="63"/>
        <v>0</v>
      </c>
      <c r="M159" s="124">
        <f t="shared" ca="1" si="63"/>
        <v>0</v>
      </c>
      <c r="N159" s="124">
        <f t="shared" ca="1" si="63"/>
        <v>0</v>
      </c>
      <c r="O159" s="124">
        <f t="shared" ca="1" si="63"/>
        <v>0</v>
      </c>
      <c r="P159" s="124">
        <f t="shared" ca="1" si="63"/>
        <v>0</v>
      </c>
      <c r="Q159" s="124">
        <f t="shared" ca="1" si="63"/>
        <v>0</v>
      </c>
      <c r="R159" s="124">
        <f t="shared" ca="1" si="63"/>
        <v>0</v>
      </c>
      <c r="S159" s="124">
        <f t="shared" ca="1" si="63"/>
        <v>0</v>
      </c>
      <c r="T159" s="124">
        <f t="shared" ca="1" si="63"/>
        <v>0</v>
      </c>
      <c r="U159" s="124">
        <f t="shared" ca="1" si="63"/>
        <v>0</v>
      </c>
      <c r="V159" s="124">
        <f t="shared" ca="1" si="63"/>
        <v>0</v>
      </c>
      <c r="W159" s="124">
        <f t="shared" ca="1" si="63"/>
        <v>0</v>
      </c>
      <c r="X159" s="124">
        <f t="shared" ca="1" si="63"/>
        <v>0</v>
      </c>
      <c r="Y159" s="124">
        <f t="shared" ca="1" si="63"/>
        <v>0</v>
      </c>
      <c r="Z159" s="124">
        <f t="shared" ca="1" si="63"/>
        <v>0</v>
      </c>
      <c r="AA159" s="124">
        <f t="shared" ca="1" si="63"/>
        <v>0</v>
      </c>
      <c r="AB159" s="124">
        <f t="shared" ca="1" si="63"/>
        <v>0</v>
      </c>
      <c r="AC159" s="124">
        <f t="shared" ca="1" si="63"/>
        <v>0</v>
      </c>
      <c r="AD159" s="124">
        <f t="shared" ca="1" si="63"/>
        <v>0</v>
      </c>
    </row>
    <row r="160" spans="1:30">
      <c r="A160" s="70"/>
      <c r="B160" s="71"/>
      <c r="C160" s="68"/>
      <c r="D160" s="132"/>
      <c r="E160" s="5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68"/>
      <c r="Q160" s="68"/>
      <c r="R160" s="68"/>
      <c r="S160" s="68"/>
      <c r="T160" s="68"/>
      <c r="U160" s="68"/>
    </row>
    <row r="161" spans="1:30">
      <c r="A161" s="7"/>
      <c r="B161" s="38"/>
      <c r="C161" s="72" t="s">
        <v>108</v>
      </c>
      <c r="D161" s="132"/>
      <c r="E161" s="5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7"/>
    </row>
    <row r="162" spans="1:30">
      <c r="A162" s="7"/>
      <c r="B162" s="38"/>
      <c r="C162" s="72"/>
      <c r="D162" s="132"/>
      <c r="E162" s="5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spans="1:30">
      <c r="A163" s="7"/>
      <c r="B163" s="38"/>
      <c r="C163" s="72"/>
      <c r="D163" s="132"/>
      <c r="E163" s="5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spans="1:30">
      <c r="A164" s="8"/>
      <c r="B164" s="62"/>
      <c r="C164" s="11" t="s">
        <v>109</v>
      </c>
      <c r="D164" s="132"/>
      <c r="E164" s="7" t="str">
        <f>C153</f>
        <v>Additional Asset - nominal value</v>
      </c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</row>
    <row r="165" spans="1:30" ht="12" customHeight="1">
      <c r="A165" s="73"/>
      <c r="B165" s="62"/>
      <c r="C165" s="74">
        <f>Assumptions!$E$10</f>
        <v>2025</v>
      </c>
      <c r="D165" s="132" t="s">
        <v>60</v>
      </c>
      <c r="E165" s="127"/>
      <c r="F165" s="127">
        <f t="shared" ref="F165:O174" si="64">IF(F$4&lt;$C165,0,IF(F$4&gt;=$C165+$D$11,0,$E165/$D$11))</f>
        <v>0</v>
      </c>
      <c r="G165" s="127">
        <f t="shared" si="64"/>
        <v>0</v>
      </c>
      <c r="H165" s="127">
        <f t="shared" si="64"/>
        <v>0</v>
      </c>
      <c r="I165" s="127">
        <f t="shared" si="64"/>
        <v>0</v>
      </c>
      <c r="J165" s="127">
        <f t="shared" si="64"/>
        <v>0</v>
      </c>
      <c r="K165" s="127">
        <f t="shared" si="64"/>
        <v>0</v>
      </c>
      <c r="L165" s="127">
        <f t="shared" si="64"/>
        <v>0</v>
      </c>
      <c r="M165" s="127">
        <f t="shared" si="64"/>
        <v>0</v>
      </c>
      <c r="N165" s="127">
        <f t="shared" si="64"/>
        <v>0</v>
      </c>
      <c r="O165" s="127">
        <f t="shared" si="64"/>
        <v>0</v>
      </c>
      <c r="P165" s="127">
        <f t="shared" ref="P165:AD174" si="65">IF(P$4&lt;$C165,0,IF(P$4&gt;=$C165+$D$11,0,$E165/$D$11))</f>
        <v>0</v>
      </c>
      <c r="Q165" s="127">
        <f t="shared" si="65"/>
        <v>0</v>
      </c>
      <c r="R165" s="127">
        <f t="shared" si="65"/>
        <v>0</v>
      </c>
      <c r="S165" s="127">
        <f t="shared" si="65"/>
        <v>0</v>
      </c>
      <c r="T165" s="127">
        <f t="shared" si="65"/>
        <v>0</v>
      </c>
      <c r="U165" s="127">
        <f t="shared" si="65"/>
        <v>0</v>
      </c>
      <c r="V165" s="127">
        <f t="shared" si="65"/>
        <v>0</v>
      </c>
      <c r="W165" s="127">
        <f t="shared" si="65"/>
        <v>0</v>
      </c>
      <c r="X165" s="127">
        <f t="shared" si="65"/>
        <v>0</v>
      </c>
      <c r="Y165" s="127">
        <f t="shared" si="65"/>
        <v>0</v>
      </c>
      <c r="Z165" s="127">
        <f t="shared" si="65"/>
        <v>0</v>
      </c>
      <c r="AA165" s="127">
        <f t="shared" si="65"/>
        <v>0</v>
      </c>
      <c r="AB165" s="127">
        <f t="shared" si="65"/>
        <v>0</v>
      </c>
      <c r="AC165" s="127">
        <f t="shared" si="65"/>
        <v>0</v>
      </c>
      <c r="AD165" s="127">
        <f t="shared" si="65"/>
        <v>0</v>
      </c>
    </row>
    <row r="166" spans="1:30">
      <c r="A166" s="75"/>
      <c r="B166" s="61"/>
      <c r="C166" s="74">
        <f>C165+1</f>
        <v>2026</v>
      </c>
      <c r="D166" s="132" t="s">
        <v>60</v>
      </c>
      <c r="E166" s="127">
        <f ca="1">OFFSET('Regulatory Asset Base'!$K$155,$D136-1,0)</f>
        <v>0</v>
      </c>
      <c r="F166" s="127">
        <f t="shared" si="64"/>
        <v>0</v>
      </c>
      <c r="G166" s="127">
        <f t="shared" ca="1" si="64"/>
        <v>0</v>
      </c>
      <c r="H166" s="127">
        <f t="shared" ca="1" si="64"/>
        <v>0</v>
      </c>
      <c r="I166" s="127">
        <f t="shared" ca="1" si="64"/>
        <v>0</v>
      </c>
      <c r="J166" s="127">
        <f t="shared" ca="1" si="64"/>
        <v>0</v>
      </c>
      <c r="K166" s="127">
        <f t="shared" ca="1" si="64"/>
        <v>0</v>
      </c>
      <c r="L166" s="127">
        <f t="shared" ca="1" si="64"/>
        <v>0</v>
      </c>
      <c r="M166" s="127">
        <f t="shared" ca="1" si="64"/>
        <v>0</v>
      </c>
      <c r="N166" s="127">
        <f t="shared" ca="1" si="64"/>
        <v>0</v>
      </c>
      <c r="O166" s="127">
        <f t="shared" ca="1" si="64"/>
        <v>0</v>
      </c>
      <c r="P166" s="127">
        <f t="shared" ca="1" si="65"/>
        <v>0</v>
      </c>
      <c r="Q166" s="127">
        <f t="shared" ca="1" si="65"/>
        <v>0</v>
      </c>
      <c r="R166" s="127">
        <f t="shared" ca="1" si="65"/>
        <v>0</v>
      </c>
      <c r="S166" s="127">
        <f t="shared" ca="1" si="65"/>
        <v>0</v>
      </c>
      <c r="T166" s="127">
        <f t="shared" ca="1" si="65"/>
        <v>0</v>
      </c>
      <c r="U166" s="127">
        <f t="shared" ca="1" si="65"/>
        <v>0</v>
      </c>
      <c r="V166" s="127">
        <f t="shared" ca="1" si="65"/>
        <v>0</v>
      </c>
      <c r="W166" s="127">
        <f t="shared" ca="1" si="65"/>
        <v>0</v>
      </c>
      <c r="X166" s="127">
        <f t="shared" ca="1" si="65"/>
        <v>0</v>
      </c>
      <c r="Y166" s="127">
        <f t="shared" ca="1" si="65"/>
        <v>0</v>
      </c>
      <c r="Z166" s="127">
        <f t="shared" ca="1" si="65"/>
        <v>0</v>
      </c>
      <c r="AA166" s="127">
        <f t="shared" si="65"/>
        <v>0</v>
      </c>
      <c r="AB166" s="127">
        <f t="shared" si="65"/>
        <v>0</v>
      </c>
      <c r="AC166" s="127">
        <f t="shared" si="65"/>
        <v>0</v>
      </c>
      <c r="AD166" s="127">
        <f t="shared" si="65"/>
        <v>0</v>
      </c>
    </row>
    <row r="167" spans="1:30">
      <c r="B167" s="49"/>
      <c r="C167" s="74">
        <f t="shared" ref="C167:C184" si="66">C166+1</f>
        <v>2027</v>
      </c>
      <c r="D167" s="132" t="s">
        <v>60</v>
      </c>
      <c r="E167" s="127">
        <f ca="1">OFFSET('Regulatory Asset Base'!$L$155,$D136-1,0)</f>
        <v>0</v>
      </c>
      <c r="F167" s="127">
        <f t="shared" si="64"/>
        <v>0</v>
      </c>
      <c r="G167" s="127">
        <f t="shared" si="64"/>
        <v>0</v>
      </c>
      <c r="H167" s="127">
        <f t="shared" ca="1" si="64"/>
        <v>0</v>
      </c>
      <c r="I167" s="127">
        <f t="shared" ca="1" si="64"/>
        <v>0</v>
      </c>
      <c r="J167" s="127">
        <f t="shared" ca="1" si="64"/>
        <v>0</v>
      </c>
      <c r="K167" s="127">
        <f t="shared" ca="1" si="64"/>
        <v>0</v>
      </c>
      <c r="L167" s="127">
        <f t="shared" ca="1" si="64"/>
        <v>0</v>
      </c>
      <c r="M167" s="127">
        <f t="shared" ca="1" si="64"/>
        <v>0</v>
      </c>
      <c r="N167" s="127">
        <f t="shared" ca="1" si="64"/>
        <v>0</v>
      </c>
      <c r="O167" s="127">
        <f t="shared" ca="1" si="64"/>
        <v>0</v>
      </c>
      <c r="P167" s="127">
        <f t="shared" ca="1" si="65"/>
        <v>0</v>
      </c>
      <c r="Q167" s="127">
        <f t="shared" ca="1" si="65"/>
        <v>0</v>
      </c>
      <c r="R167" s="127">
        <f t="shared" ca="1" si="65"/>
        <v>0</v>
      </c>
      <c r="S167" s="127">
        <f t="shared" ca="1" si="65"/>
        <v>0</v>
      </c>
      <c r="T167" s="127">
        <f t="shared" ca="1" si="65"/>
        <v>0</v>
      </c>
      <c r="U167" s="127">
        <f t="shared" ca="1" si="65"/>
        <v>0</v>
      </c>
      <c r="V167" s="127">
        <f t="shared" ca="1" si="65"/>
        <v>0</v>
      </c>
      <c r="W167" s="127">
        <f t="shared" ca="1" si="65"/>
        <v>0</v>
      </c>
      <c r="X167" s="127">
        <f t="shared" ca="1" si="65"/>
        <v>0</v>
      </c>
      <c r="Y167" s="127">
        <f t="shared" ca="1" si="65"/>
        <v>0</v>
      </c>
      <c r="Z167" s="127">
        <f t="shared" ca="1" si="65"/>
        <v>0</v>
      </c>
      <c r="AA167" s="127">
        <f t="shared" ca="1" si="65"/>
        <v>0</v>
      </c>
      <c r="AB167" s="127">
        <f t="shared" si="65"/>
        <v>0</v>
      </c>
      <c r="AC167" s="127">
        <f t="shared" si="65"/>
        <v>0</v>
      </c>
      <c r="AD167" s="127">
        <f t="shared" si="65"/>
        <v>0</v>
      </c>
    </row>
    <row r="168" spans="1:30">
      <c r="B168" s="49"/>
      <c r="C168" s="74">
        <f t="shared" si="66"/>
        <v>2028</v>
      </c>
      <c r="D168" s="132" t="s">
        <v>60</v>
      </c>
      <c r="E168" s="127">
        <f ca="1">OFFSET('Regulatory Asset Base'!$M$155,$D136-1,0)</f>
        <v>0</v>
      </c>
      <c r="F168" s="127">
        <f t="shared" si="64"/>
        <v>0</v>
      </c>
      <c r="G168" s="127">
        <f t="shared" si="64"/>
        <v>0</v>
      </c>
      <c r="H168" s="127">
        <f t="shared" si="64"/>
        <v>0</v>
      </c>
      <c r="I168" s="127">
        <f t="shared" ca="1" si="64"/>
        <v>0</v>
      </c>
      <c r="J168" s="127">
        <f t="shared" ca="1" si="64"/>
        <v>0</v>
      </c>
      <c r="K168" s="127">
        <f t="shared" ca="1" si="64"/>
        <v>0</v>
      </c>
      <c r="L168" s="127">
        <f t="shared" ca="1" si="64"/>
        <v>0</v>
      </c>
      <c r="M168" s="127">
        <f t="shared" ca="1" si="64"/>
        <v>0</v>
      </c>
      <c r="N168" s="127">
        <f t="shared" ca="1" si="64"/>
        <v>0</v>
      </c>
      <c r="O168" s="127">
        <f t="shared" ca="1" si="64"/>
        <v>0</v>
      </c>
      <c r="P168" s="127">
        <f t="shared" ca="1" si="65"/>
        <v>0</v>
      </c>
      <c r="Q168" s="127">
        <f t="shared" ca="1" si="65"/>
        <v>0</v>
      </c>
      <c r="R168" s="127">
        <f t="shared" ca="1" si="65"/>
        <v>0</v>
      </c>
      <c r="S168" s="127">
        <f t="shared" ca="1" si="65"/>
        <v>0</v>
      </c>
      <c r="T168" s="127">
        <f t="shared" ca="1" si="65"/>
        <v>0</v>
      </c>
      <c r="U168" s="127">
        <f t="shared" ca="1" si="65"/>
        <v>0</v>
      </c>
      <c r="V168" s="127">
        <f t="shared" ca="1" si="65"/>
        <v>0</v>
      </c>
      <c r="W168" s="127">
        <f t="shared" ca="1" si="65"/>
        <v>0</v>
      </c>
      <c r="X168" s="127">
        <f t="shared" ca="1" si="65"/>
        <v>0</v>
      </c>
      <c r="Y168" s="127">
        <f t="shared" ca="1" si="65"/>
        <v>0</v>
      </c>
      <c r="Z168" s="127">
        <f t="shared" ca="1" si="65"/>
        <v>0</v>
      </c>
      <c r="AA168" s="127">
        <f t="shared" ca="1" si="65"/>
        <v>0</v>
      </c>
      <c r="AB168" s="127">
        <f t="shared" ca="1" si="65"/>
        <v>0</v>
      </c>
      <c r="AC168" s="127">
        <f t="shared" si="65"/>
        <v>0</v>
      </c>
      <c r="AD168" s="127">
        <f t="shared" si="65"/>
        <v>0</v>
      </c>
    </row>
    <row r="169" spans="1:30">
      <c r="B169" s="49"/>
      <c r="C169" s="74">
        <f t="shared" si="66"/>
        <v>2029</v>
      </c>
      <c r="D169" s="132" t="s">
        <v>60</v>
      </c>
      <c r="E169" s="127">
        <f ca="1">OFFSET('Regulatory Asset Base'!$N$155,$D136-1,0)</f>
        <v>0</v>
      </c>
      <c r="F169" s="127">
        <f t="shared" si="64"/>
        <v>0</v>
      </c>
      <c r="G169" s="127">
        <f t="shared" si="64"/>
        <v>0</v>
      </c>
      <c r="H169" s="127">
        <f t="shared" si="64"/>
        <v>0</v>
      </c>
      <c r="I169" s="127">
        <f t="shared" si="64"/>
        <v>0</v>
      </c>
      <c r="J169" s="127">
        <f t="shared" ca="1" si="64"/>
        <v>0</v>
      </c>
      <c r="K169" s="127">
        <f t="shared" ca="1" si="64"/>
        <v>0</v>
      </c>
      <c r="L169" s="127">
        <f t="shared" ca="1" si="64"/>
        <v>0</v>
      </c>
      <c r="M169" s="127">
        <f t="shared" ca="1" si="64"/>
        <v>0</v>
      </c>
      <c r="N169" s="127">
        <f t="shared" ca="1" si="64"/>
        <v>0</v>
      </c>
      <c r="O169" s="127">
        <f t="shared" ca="1" si="64"/>
        <v>0</v>
      </c>
      <c r="P169" s="127">
        <f t="shared" ca="1" si="65"/>
        <v>0</v>
      </c>
      <c r="Q169" s="127">
        <f t="shared" ca="1" si="65"/>
        <v>0</v>
      </c>
      <c r="R169" s="127">
        <f t="shared" ca="1" si="65"/>
        <v>0</v>
      </c>
      <c r="S169" s="127">
        <f t="shared" ca="1" si="65"/>
        <v>0</v>
      </c>
      <c r="T169" s="127">
        <f t="shared" ca="1" si="65"/>
        <v>0</v>
      </c>
      <c r="U169" s="127">
        <f t="shared" ca="1" si="65"/>
        <v>0</v>
      </c>
      <c r="V169" s="127">
        <f t="shared" ca="1" si="65"/>
        <v>0</v>
      </c>
      <c r="W169" s="127">
        <f t="shared" ca="1" si="65"/>
        <v>0</v>
      </c>
      <c r="X169" s="127">
        <f t="shared" ca="1" si="65"/>
        <v>0</v>
      </c>
      <c r="Y169" s="127">
        <f t="shared" ca="1" si="65"/>
        <v>0</v>
      </c>
      <c r="Z169" s="127">
        <f t="shared" ca="1" si="65"/>
        <v>0</v>
      </c>
      <c r="AA169" s="127">
        <f t="shared" ca="1" si="65"/>
        <v>0</v>
      </c>
      <c r="AB169" s="127">
        <f t="shared" ca="1" si="65"/>
        <v>0</v>
      </c>
      <c r="AC169" s="127">
        <f t="shared" ca="1" si="65"/>
        <v>0</v>
      </c>
      <c r="AD169" s="127">
        <f t="shared" si="65"/>
        <v>0</v>
      </c>
    </row>
    <row r="170" spans="1:30">
      <c r="B170" s="49"/>
      <c r="C170" s="74">
        <f t="shared" si="66"/>
        <v>2030</v>
      </c>
      <c r="D170" s="132" t="s">
        <v>60</v>
      </c>
      <c r="E170" s="127">
        <f ca="1">OFFSET('Regulatory Asset Base'!$O$155,$D136-1,0)</f>
        <v>0</v>
      </c>
      <c r="F170" s="127">
        <f t="shared" si="64"/>
        <v>0</v>
      </c>
      <c r="G170" s="127">
        <f t="shared" si="64"/>
        <v>0</v>
      </c>
      <c r="H170" s="127">
        <f t="shared" si="64"/>
        <v>0</v>
      </c>
      <c r="I170" s="127">
        <f t="shared" si="64"/>
        <v>0</v>
      </c>
      <c r="J170" s="127">
        <f t="shared" si="64"/>
        <v>0</v>
      </c>
      <c r="K170" s="127">
        <f t="shared" ca="1" si="64"/>
        <v>0</v>
      </c>
      <c r="L170" s="127">
        <f t="shared" ca="1" si="64"/>
        <v>0</v>
      </c>
      <c r="M170" s="127">
        <f t="shared" ca="1" si="64"/>
        <v>0</v>
      </c>
      <c r="N170" s="127">
        <f t="shared" ca="1" si="64"/>
        <v>0</v>
      </c>
      <c r="O170" s="127">
        <f t="shared" ca="1" si="64"/>
        <v>0</v>
      </c>
      <c r="P170" s="127">
        <f t="shared" ca="1" si="65"/>
        <v>0</v>
      </c>
      <c r="Q170" s="127">
        <f t="shared" ca="1" si="65"/>
        <v>0</v>
      </c>
      <c r="R170" s="127">
        <f t="shared" ca="1" si="65"/>
        <v>0</v>
      </c>
      <c r="S170" s="127">
        <f t="shared" ca="1" si="65"/>
        <v>0</v>
      </c>
      <c r="T170" s="127">
        <f t="shared" ca="1" si="65"/>
        <v>0</v>
      </c>
      <c r="U170" s="127">
        <f t="shared" ca="1" si="65"/>
        <v>0</v>
      </c>
      <c r="V170" s="127">
        <f t="shared" ca="1" si="65"/>
        <v>0</v>
      </c>
      <c r="W170" s="127">
        <f t="shared" ca="1" si="65"/>
        <v>0</v>
      </c>
      <c r="X170" s="127">
        <f t="shared" ca="1" si="65"/>
        <v>0</v>
      </c>
      <c r="Y170" s="127">
        <f t="shared" ca="1" si="65"/>
        <v>0</v>
      </c>
      <c r="Z170" s="127">
        <f t="shared" ca="1" si="65"/>
        <v>0</v>
      </c>
      <c r="AA170" s="127">
        <f t="shared" ca="1" si="65"/>
        <v>0</v>
      </c>
      <c r="AB170" s="127">
        <f t="shared" ca="1" si="65"/>
        <v>0</v>
      </c>
      <c r="AC170" s="127">
        <f t="shared" ca="1" si="65"/>
        <v>0</v>
      </c>
      <c r="AD170" s="127">
        <f t="shared" ca="1" si="65"/>
        <v>0</v>
      </c>
    </row>
    <row r="171" spans="1:30">
      <c r="B171" s="49"/>
      <c r="C171" s="74">
        <f t="shared" si="66"/>
        <v>2031</v>
      </c>
      <c r="D171" s="132" t="s">
        <v>60</v>
      </c>
      <c r="E171" s="127">
        <f ca="1">OFFSET('Regulatory Asset Base'!$P$155,$D136-1,0)</f>
        <v>0</v>
      </c>
      <c r="F171" s="127">
        <f t="shared" si="64"/>
        <v>0</v>
      </c>
      <c r="G171" s="127">
        <f t="shared" si="64"/>
        <v>0</v>
      </c>
      <c r="H171" s="127">
        <f t="shared" si="64"/>
        <v>0</v>
      </c>
      <c r="I171" s="127">
        <f t="shared" si="64"/>
        <v>0</v>
      </c>
      <c r="J171" s="127">
        <f t="shared" si="64"/>
        <v>0</v>
      </c>
      <c r="K171" s="127">
        <f t="shared" si="64"/>
        <v>0</v>
      </c>
      <c r="L171" s="127">
        <f t="shared" ca="1" si="64"/>
        <v>0</v>
      </c>
      <c r="M171" s="127">
        <f t="shared" ca="1" si="64"/>
        <v>0</v>
      </c>
      <c r="N171" s="127">
        <f t="shared" ca="1" si="64"/>
        <v>0</v>
      </c>
      <c r="O171" s="127">
        <f t="shared" ca="1" si="64"/>
        <v>0</v>
      </c>
      <c r="P171" s="127">
        <f t="shared" ca="1" si="65"/>
        <v>0</v>
      </c>
      <c r="Q171" s="127">
        <f t="shared" ca="1" si="65"/>
        <v>0</v>
      </c>
      <c r="R171" s="127">
        <f t="shared" ca="1" si="65"/>
        <v>0</v>
      </c>
      <c r="S171" s="127">
        <f t="shared" ca="1" si="65"/>
        <v>0</v>
      </c>
      <c r="T171" s="127">
        <f t="shared" ca="1" si="65"/>
        <v>0</v>
      </c>
      <c r="U171" s="127">
        <f t="shared" ca="1" si="65"/>
        <v>0</v>
      </c>
      <c r="V171" s="127">
        <f t="shared" ca="1" si="65"/>
        <v>0</v>
      </c>
      <c r="W171" s="127">
        <f t="shared" ca="1" si="65"/>
        <v>0</v>
      </c>
      <c r="X171" s="127">
        <f t="shared" ca="1" si="65"/>
        <v>0</v>
      </c>
      <c r="Y171" s="127">
        <f t="shared" ca="1" si="65"/>
        <v>0</v>
      </c>
      <c r="Z171" s="127">
        <f t="shared" ca="1" si="65"/>
        <v>0</v>
      </c>
      <c r="AA171" s="127">
        <f t="shared" ca="1" si="65"/>
        <v>0</v>
      </c>
      <c r="AB171" s="127">
        <f t="shared" ca="1" si="65"/>
        <v>0</v>
      </c>
      <c r="AC171" s="127">
        <f t="shared" ca="1" si="65"/>
        <v>0</v>
      </c>
      <c r="AD171" s="127">
        <f t="shared" ca="1" si="65"/>
        <v>0</v>
      </c>
    </row>
    <row r="172" spans="1:30">
      <c r="A172" s="47" t="s">
        <v>110</v>
      </c>
      <c r="B172" s="49"/>
      <c r="C172" s="74">
        <f t="shared" si="66"/>
        <v>2032</v>
      </c>
      <c r="D172" s="132" t="s">
        <v>60</v>
      </c>
      <c r="E172" s="127">
        <f ca="1">OFFSET('Regulatory Asset Base'!$Q$155,$D136-1,0)</f>
        <v>0</v>
      </c>
      <c r="F172" s="127">
        <f t="shared" si="64"/>
        <v>0</v>
      </c>
      <c r="G172" s="127">
        <f t="shared" si="64"/>
        <v>0</v>
      </c>
      <c r="H172" s="127">
        <f t="shared" si="64"/>
        <v>0</v>
      </c>
      <c r="I172" s="127">
        <f t="shared" si="64"/>
        <v>0</v>
      </c>
      <c r="J172" s="127">
        <f t="shared" si="64"/>
        <v>0</v>
      </c>
      <c r="K172" s="127">
        <f t="shared" si="64"/>
        <v>0</v>
      </c>
      <c r="L172" s="127">
        <f t="shared" si="64"/>
        <v>0</v>
      </c>
      <c r="M172" s="127">
        <f t="shared" ca="1" si="64"/>
        <v>0</v>
      </c>
      <c r="N172" s="127">
        <f t="shared" ca="1" si="64"/>
        <v>0</v>
      </c>
      <c r="O172" s="127">
        <f t="shared" ca="1" si="64"/>
        <v>0</v>
      </c>
      <c r="P172" s="127">
        <f t="shared" ca="1" si="65"/>
        <v>0</v>
      </c>
      <c r="Q172" s="127">
        <f t="shared" ca="1" si="65"/>
        <v>0</v>
      </c>
      <c r="R172" s="127">
        <f t="shared" ca="1" si="65"/>
        <v>0</v>
      </c>
      <c r="S172" s="127">
        <f t="shared" ca="1" si="65"/>
        <v>0</v>
      </c>
      <c r="T172" s="127">
        <f t="shared" ca="1" si="65"/>
        <v>0</v>
      </c>
      <c r="U172" s="127">
        <f t="shared" ca="1" si="65"/>
        <v>0</v>
      </c>
      <c r="V172" s="127">
        <f t="shared" ca="1" si="65"/>
        <v>0</v>
      </c>
      <c r="W172" s="127">
        <f t="shared" ca="1" si="65"/>
        <v>0</v>
      </c>
      <c r="X172" s="127">
        <f t="shared" ca="1" si="65"/>
        <v>0</v>
      </c>
      <c r="Y172" s="127">
        <f t="shared" ca="1" si="65"/>
        <v>0</v>
      </c>
      <c r="Z172" s="127">
        <f t="shared" ca="1" si="65"/>
        <v>0</v>
      </c>
      <c r="AA172" s="127">
        <f t="shared" ca="1" si="65"/>
        <v>0</v>
      </c>
      <c r="AB172" s="127">
        <f t="shared" ca="1" si="65"/>
        <v>0</v>
      </c>
      <c r="AC172" s="127">
        <f t="shared" ca="1" si="65"/>
        <v>0</v>
      </c>
      <c r="AD172" s="127">
        <f t="shared" ca="1" si="65"/>
        <v>0</v>
      </c>
    </row>
    <row r="173" spans="1:30">
      <c r="B173" s="49"/>
      <c r="C173" s="74">
        <f t="shared" si="66"/>
        <v>2033</v>
      </c>
      <c r="D173" s="132" t="s">
        <v>60</v>
      </c>
      <c r="E173" s="127">
        <f ca="1">OFFSET('Regulatory Asset Base'!$R$155,$D136-1,0)</f>
        <v>0</v>
      </c>
      <c r="F173" s="127">
        <f t="shared" si="64"/>
        <v>0</v>
      </c>
      <c r="G173" s="127">
        <f t="shared" si="64"/>
        <v>0</v>
      </c>
      <c r="H173" s="127">
        <f t="shared" si="64"/>
        <v>0</v>
      </c>
      <c r="I173" s="127">
        <f t="shared" si="64"/>
        <v>0</v>
      </c>
      <c r="J173" s="127">
        <f t="shared" si="64"/>
        <v>0</v>
      </c>
      <c r="K173" s="127">
        <f t="shared" si="64"/>
        <v>0</v>
      </c>
      <c r="L173" s="127">
        <f t="shared" si="64"/>
        <v>0</v>
      </c>
      <c r="M173" s="127">
        <f t="shared" si="64"/>
        <v>0</v>
      </c>
      <c r="N173" s="127">
        <f t="shared" ca="1" si="64"/>
        <v>0</v>
      </c>
      <c r="O173" s="127">
        <f t="shared" ca="1" si="64"/>
        <v>0</v>
      </c>
      <c r="P173" s="127">
        <f t="shared" ca="1" si="65"/>
        <v>0</v>
      </c>
      <c r="Q173" s="127">
        <f t="shared" ca="1" si="65"/>
        <v>0</v>
      </c>
      <c r="R173" s="127">
        <f t="shared" ca="1" si="65"/>
        <v>0</v>
      </c>
      <c r="S173" s="127">
        <f t="shared" ca="1" si="65"/>
        <v>0</v>
      </c>
      <c r="T173" s="127">
        <f t="shared" ca="1" si="65"/>
        <v>0</v>
      </c>
      <c r="U173" s="127">
        <f t="shared" ca="1" si="65"/>
        <v>0</v>
      </c>
      <c r="V173" s="127">
        <f t="shared" ca="1" si="65"/>
        <v>0</v>
      </c>
      <c r="W173" s="127">
        <f t="shared" ca="1" si="65"/>
        <v>0</v>
      </c>
      <c r="X173" s="127">
        <f t="shared" ca="1" si="65"/>
        <v>0</v>
      </c>
      <c r="Y173" s="127">
        <f t="shared" ca="1" si="65"/>
        <v>0</v>
      </c>
      <c r="Z173" s="127">
        <f t="shared" ca="1" si="65"/>
        <v>0</v>
      </c>
      <c r="AA173" s="127">
        <f t="shared" ca="1" si="65"/>
        <v>0</v>
      </c>
      <c r="AB173" s="127">
        <f t="shared" ca="1" si="65"/>
        <v>0</v>
      </c>
      <c r="AC173" s="127">
        <f t="shared" ca="1" si="65"/>
        <v>0</v>
      </c>
      <c r="AD173" s="127">
        <f t="shared" ca="1" si="65"/>
        <v>0</v>
      </c>
    </row>
    <row r="174" spans="1:30">
      <c r="B174" s="49"/>
      <c r="C174" s="74">
        <f t="shared" si="66"/>
        <v>2034</v>
      </c>
      <c r="D174" s="132" t="s">
        <v>60</v>
      </c>
      <c r="E174" s="127">
        <f ca="1">OFFSET('Regulatory Asset Base'!$S$155,$D136-1,0)</f>
        <v>0</v>
      </c>
      <c r="F174" s="127">
        <f t="shared" si="64"/>
        <v>0</v>
      </c>
      <c r="G174" s="127">
        <f t="shared" si="64"/>
        <v>0</v>
      </c>
      <c r="H174" s="127">
        <f t="shared" si="64"/>
        <v>0</v>
      </c>
      <c r="I174" s="127">
        <f t="shared" si="64"/>
        <v>0</v>
      </c>
      <c r="J174" s="127">
        <f t="shared" si="64"/>
        <v>0</v>
      </c>
      <c r="K174" s="127">
        <f t="shared" si="64"/>
        <v>0</v>
      </c>
      <c r="L174" s="127">
        <f t="shared" si="64"/>
        <v>0</v>
      </c>
      <c r="M174" s="127">
        <f t="shared" si="64"/>
        <v>0</v>
      </c>
      <c r="N174" s="127">
        <f t="shared" si="64"/>
        <v>0</v>
      </c>
      <c r="O174" s="127">
        <f t="shared" ca="1" si="64"/>
        <v>0</v>
      </c>
      <c r="P174" s="127">
        <f t="shared" ca="1" si="65"/>
        <v>0</v>
      </c>
      <c r="Q174" s="127">
        <f t="shared" ca="1" si="65"/>
        <v>0</v>
      </c>
      <c r="R174" s="127">
        <f t="shared" ca="1" si="65"/>
        <v>0</v>
      </c>
      <c r="S174" s="127">
        <f t="shared" ca="1" si="65"/>
        <v>0</v>
      </c>
      <c r="T174" s="127">
        <f t="shared" ca="1" si="65"/>
        <v>0</v>
      </c>
      <c r="U174" s="127">
        <f t="shared" ca="1" si="65"/>
        <v>0</v>
      </c>
      <c r="V174" s="127">
        <f t="shared" ca="1" si="65"/>
        <v>0</v>
      </c>
      <c r="W174" s="127">
        <f t="shared" ca="1" si="65"/>
        <v>0</v>
      </c>
      <c r="X174" s="127">
        <f t="shared" ca="1" si="65"/>
        <v>0</v>
      </c>
      <c r="Y174" s="127">
        <f t="shared" ca="1" si="65"/>
        <v>0</v>
      </c>
      <c r="Z174" s="127">
        <f t="shared" ca="1" si="65"/>
        <v>0</v>
      </c>
      <c r="AA174" s="127">
        <f t="shared" ca="1" si="65"/>
        <v>0</v>
      </c>
      <c r="AB174" s="127">
        <f t="shared" ca="1" si="65"/>
        <v>0</v>
      </c>
      <c r="AC174" s="127">
        <f t="shared" ca="1" si="65"/>
        <v>0</v>
      </c>
      <c r="AD174" s="127">
        <f t="shared" ca="1" si="65"/>
        <v>0</v>
      </c>
    </row>
    <row r="175" spans="1:30">
      <c r="B175" s="49"/>
      <c r="C175" s="74">
        <f t="shared" si="66"/>
        <v>2035</v>
      </c>
      <c r="D175" s="132" t="s">
        <v>60</v>
      </c>
      <c r="E175" s="127">
        <f ca="1">OFFSET('Regulatory Asset Base'!$T$155,$D136-1,0)</f>
        <v>0</v>
      </c>
      <c r="F175" s="127">
        <f t="shared" ref="F175:O184" si="67">IF(F$4&lt;$C175,0,IF(F$4&gt;=$C175+$D$11,0,$E175/$D$11))</f>
        <v>0</v>
      </c>
      <c r="G175" s="127">
        <f t="shared" si="67"/>
        <v>0</v>
      </c>
      <c r="H175" s="127">
        <f t="shared" si="67"/>
        <v>0</v>
      </c>
      <c r="I175" s="127">
        <f t="shared" si="67"/>
        <v>0</v>
      </c>
      <c r="J175" s="127">
        <f t="shared" si="67"/>
        <v>0</v>
      </c>
      <c r="K175" s="127">
        <f t="shared" si="67"/>
        <v>0</v>
      </c>
      <c r="L175" s="127">
        <f t="shared" si="67"/>
        <v>0</v>
      </c>
      <c r="M175" s="127">
        <f t="shared" si="67"/>
        <v>0</v>
      </c>
      <c r="N175" s="127">
        <f t="shared" si="67"/>
        <v>0</v>
      </c>
      <c r="O175" s="127">
        <f t="shared" si="67"/>
        <v>0</v>
      </c>
      <c r="P175" s="127">
        <f t="shared" ref="P175:AD184" ca="1" si="68">IF(P$4&lt;$C175,0,IF(P$4&gt;=$C175+$D$11,0,$E175/$D$11))</f>
        <v>0</v>
      </c>
      <c r="Q175" s="127">
        <f t="shared" ca="1" si="68"/>
        <v>0</v>
      </c>
      <c r="R175" s="127">
        <f t="shared" ca="1" si="68"/>
        <v>0</v>
      </c>
      <c r="S175" s="127">
        <f t="shared" ca="1" si="68"/>
        <v>0</v>
      </c>
      <c r="T175" s="127">
        <f t="shared" ca="1" si="68"/>
        <v>0</v>
      </c>
      <c r="U175" s="127">
        <f t="shared" ca="1" si="68"/>
        <v>0</v>
      </c>
      <c r="V175" s="127">
        <f t="shared" ca="1" si="68"/>
        <v>0</v>
      </c>
      <c r="W175" s="127">
        <f t="shared" ca="1" si="68"/>
        <v>0</v>
      </c>
      <c r="X175" s="127">
        <f t="shared" ca="1" si="68"/>
        <v>0</v>
      </c>
      <c r="Y175" s="127">
        <f t="shared" ca="1" si="68"/>
        <v>0</v>
      </c>
      <c r="Z175" s="127">
        <f t="shared" ca="1" si="68"/>
        <v>0</v>
      </c>
      <c r="AA175" s="127">
        <f t="shared" ca="1" si="68"/>
        <v>0</v>
      </c>
      <c r="AB175" s="127">
        <f t="shared" ca="1" si="68"/>
        <v>0</v>
      </c>
      <c r="AC175" s="127">
        <f t="shared" ca="1" si="68"/>
        <v>0</v>
      </c>
      <c r="AD175" s="127">
        <f t="shared" ca="1" si="68"/>
        <v>0</v>
      </c>
    </row>
    <row r="176" spans="1:30">
      <c r="B176" s="49"/>
      <c r="C176" s="74">
        <f t="shared" si="66"/>
        <v>2036</v>
      </c>
      <c r="D176" s="132" t="s">
        <v>60</v>
      </c>
      <c r="E176" s="127">
        <f ca="1">OFFSET('Regulatory Asset Base'!$U$155,$D136-1,0)</f>
        <v>0</v>
      </c>
      <c r="F176" s="127">
        <f t="shared" si="67"/>
        <v>0</v>
      </c>
      <c r="G176" s="127">
        <f t="shared" si="67"/>
        <v>0</v>
      </c>
      <c r="H176" s="127">
        <f t="shared" si="67"/>
        <v>0</v>
      </c>
      <c r="I176" s="127">
        <f t="shared" si="67"/>
        <v>0</v>
      </c>
      <c r="J176" s="127">
        <f t="shared" si="67"/>
        <v>0</v>
      </c>
      <c r="K176" s="127">
        <f t="shared" si="67"/>
        <v>0</v>
      </c>
      <c r="L176" s="127">
        <f t="shared" si="67"/>
        <v>0</v>
      </c>
      <c r="M176" s="127">
        <f t="shared" si="67"/>
        <v>0</v>
      </c>
      <c r="N176" s="127">
        <f t="shared" si="67"/>
        <v>0</v>
      </c>
      <c r="O176" s="127">
        <f t="shared" si="67"/>
        <v>0</v>
      </c>
      <c r="P176" s="127">
        <f t="shared" si="68"/>
        <v>0</v>
      </c>
      <c r="Q176" s="127">
        <f t="shared" ca="1" si="68"/>
        <v>0</v>
      </c>
      <c r="R176" s="127">
        <f t="shared" ca="1" si="68"/>
        <v>0</v>
      </c>
      <c r="S176" s="127">
        <f t="shared" ca="1" si="68"/>
        <v>0</v>
      </c>
      <c r="T176" s="127">
        <f t="shared" ca="1" si="68"/>
        <v>0</v>
      </c>
      <c r="U176" s="127">
        <f t="shared" ca="1" si="68"/>
        <v>0</v>
      </c>
      <c r="V176" s="127">
        <f t="shared" ca="1" si="68"/>
        <v>0</v>
      </c>
      <c r="W176" s="127">
        <f t="shared" ca="1" si="68"/>
        <v>0</v>
      </c>
      <c r="X176" s="127">
        <f t="shared" ca="1" si="68"/>
        <v>0</v>
      </c>
      <c r="Y176" s="127">
        <f t="shared" ca="1" si="68"/>
        <v>0</v>
      </c>
      <c r="Z176" s="127">
        <f t="shared" ca="1" si="68"/>
        <v>0</v>
      </c>
      <c r="AA176" s="127">
        <f t="shared" ca="1" si="68"/>
        <v>0</v>
      </c>
      <c r="AB176" s="127">
        <f t="shared" ca="1" si="68"/>
        <v>0</v>
      </c>
      <c r="AC176" s="127">
        <f t="shared" ca="1" si="68"/>
        <v>0</v>
      </c>
      <c r="AD176" s="127">
        <f t="shared" ca="1" si="68"/>
        <v>0</v>
      </c>
    </row>
    <row r="177" spans="1:30">
      <c r="B177" s="49"/>
      <c r="C177" s="74">
        <f t="shared" si="66"/>
        <v>2037</v>
      </c>
      <c r="D177" s="132" t="s">
        <v>60</v>
      </c>
      <c r="E177" s="127">
        <f ca="1">OFFSET('Regulatory Asset Base'!$V$155,$D136-1,0)</f>
        <v>0</v>
      </c>
      <c r="F177" s="127">
        <f t="shared" si="67"/>
        <v>0</v>
      </c>
      <c r="G177" s="127">
        <f t="shared" si="67"/>
        <v>0</v>
      </c>
      <c r="H177" s="127">
        <f t="shared" si="67"/>
        <v>0</v>
      </c>
      <c r="I177" s="127">
        <f t="shared" si="67"/>
        <v>0</v>
      </c>
      <c r="J177" s="127">
        <f t="shared" si="67"/>
        <v>0</v>
      </c>
      <c r="K177" s="127">
        <f t="shared" si="67"/>
        <v>0</v>
      </c>
      <c r="L177" s="127">
        <f t="shared" si="67"/>
        <v>0</v>
      </c>
      <c r="M177" s="127">
        <f t="shared" si="67"/>
        <v>0</v>
      </c>
      <c r="N177" s="127">
        <f t="shared" si="67"/>
        <v>0</v>
      </c>
      <c r="O177" s="127">
        <f t="shared" si="67"/>
        <v>0</v>
      </c>
      <c r="P177" s="127">
        <f t="shared" si="68"/>
        <v>0</v>
      </c>
      <c r="Q177" s="127">
        <f t="shared" si="68"/>
        <v>0</v>
      </c>
      <c r="R177" s="127">
        <f t="shared" ca="1" si="68"/>
        <v>0</v>
      </c>
      <c r="S177" s="127">
        <f t="shared" ca="1" si="68"/>
        <v>0</v>
      </c>
      <c r="T177" s="127">
        <f t="shared" ca="1" si="68"/>
        <v>0</v>
      </c>
      <c r="U177" s="127">
        <f t="shared" ca="1" si="68"/>
        <v>0</v>
      </c>
      <c r="V177" s="127">
        <f t="shared" ca="1" si="68"/>
        <v>0</v>
      </c>
      <c r="W177" s="127">
        <f t="shared" ca="1" si="68"/>
        <v>0</v>
      </c>
      <c r="X177" s="127">
        <f t="shared" ca="1" si="68"/>
        <v>0</v>
      </c>
      <c r="Y177" s="127">
        <f t="shared" ca="1" si="68"/>
        <v>0</v>
      </c>
      <c r="Z177" s="127">
        <f t="shared" ca="1" si="68"/>
        <v>0</v>
      </c>
      <c r="AA177" s="127">
        <f t="shared" ca="1" si="68"/>
        <v>0</v>
      </c>
      <c r="AB177" s="127">
        <f t="shared" ca="1" si="68"/>
        <v>0</v>
      </c>
      <c r="AC177" s="127">
        <f t="shared" ca="1" si="68"/>
        <v>0</v>
      </c>
      <c r="AD177" s="127">
        <f t="shared" ca="1" si="68"/>
        <v>0</v>
      </c>
    </row>
    <row r="178" spans="1:30">
      <c r="B178" s="49"/>
      <c r="C178" s="74">
        <f t="shared" si="66"/>
        <v>2038</v>
      </c>
      <c r="D178" s="132" t="s">
        <v>60</v>
      </c>
      <c r="E178" s="127">
        <f ca="1">OFFSET('Regulatory Asset Base'!$W$155,$D136-1,0)</f>
        <v>0</v>
      </c>
      <c r="F178" s="127">
        <f t="shared" si="67"/>
        <v>0</v>
      </c>
      <c r="G178" s="127">
        <f t="shared" si="67"/>
        <v>0</v>
      </c>
      <c r="H178" s="127">
        <f t="shared" si="67"/>
        <v>0</v>
      </c>
      <c r="I178" s="127">
        <f t="shared" si="67"/>
        <v>0</v>
      </c>
      <c r="J178" s="127">
        <f t="shared" si="67"/>
        <v>0</v>
      </c>
      <c r="K178" s="127">
        <f t="shared" si="67"/>
        <v>0</v>
      </c>
      <c r="L178" s="127">
        <f t="shared" si="67"/>
        <v>0</v>
      </c>
      <c r="M178" s="127">
        <f t="shared" si="67"/>
        <v>0</v>
      </c>
      <c r="N178" s="127">
        <f t="shared" si="67"/>
        <v>0</v>
      </c>
      <c r="O178" s="127">
        <f t="shared" si="67"/>
        <v>0</v>
      </c>
      <c r="P178" s="127">
        <f t="shared" si="68"/>
        <v>0</v>
      </c>
      <c r="Q178" s="127">
        <f t="shared" si="68"/>
        <v>0</v>
      </c>
      <c r="R178" s="127">
        <f t="shared" si="68"/>
        <v>0</v>
      </c>
      <c r="S178" s="127">
        <f t="shared" ca="1" si="68"/>
        <v>0</v>
      </c>
      <c r="T178" s="127">
        <f t="shared" ca="1" si="68"/>
        <v>0</v>
      </c>
      <c r="U178" s="127">
        <f t="shared" ca="1" si="68"/>
        <v>0</v>
      </c>
      <c r="V178" s="127">
        <f t="shared" ca="1" si="68"/>
        <v>0</v>
      </c>
      <c r="W178" s="127">
        <f t="shared" ca="1" si="68"/>
        <v>0</v>
      </c>
      <c r="X178" s="127">
        <f t="shared" ca="1" si="68"/>
        <v>0</v>
      </c>
      <c r="Y178" s="127">
        <f t="shared" ca="1" si="68"/>
        <v>0</v>
      </c>
      <c r="Z178" s="127">
        <f t="shared" ca="1" si="68"/>
        <v>0</v>
      </c>
      <c r="AA178" s="127">
        <f t="shared" ca="1" si="68"/>
        <v>0</v>
      </c>
      <c r="AB178" s="127">
        <f t="shared" ca="1" si="68"/>
        <v>0</v>
      </c>
      <c r="AC178" s="127">
        <f t="shared" ca="1" si="68"/>
        <v>0</v>
      </c>
      <c r="AD178" s="127">
        <f t="shared" ca="1" si="68"/>
        <v>0</v>
      </c>
    </row>
    <row r="179" spans="1:30">
      <c r="B179" s="49"/>
      <c r="C179" s="74">
        <f t="shared" si="66"/>
        <v>2039</v>
      </c>
      <c r="D179" s="132" t="s">
        <v>60</v>
      </c>
      <c r="E179" s="127">
        <f ca="1">OFFSET('Regulatory Asset Base'!$X$155,$D136-1,0)</f>
        <v>0</v>
      </c>
      <c r="F179" s="127">
        <f t="shared" si="67"/>
        <v>0</v>
      </c>
      <c r="G179" s="127">
        <f t="shared" si="67"/>
        <v>0</v>
      </c>
      <c r="H179" s="127">
        <f t="shared" si="67"/>
        <v>0</v>
      </c>
      <c r="I179" s="127">
        <f t="shared" si="67"/>
        <v>0</v>
      </c>
      <c r="J179" s="127">
        <f t="shared" si="67"/>
        <v>0</v>
      </c>
      <c r="K179" s="127">
        <f t="shared" si="67"/>
        <v>0</v>
      </c>
      <c r="L179" s="127">
        <f t="shared" si="67"/>
        <v>0</v>
      </c>
      <c r="M179" s="127">
        <f t="shared" si="67"/>
        <v>0</v>
      </c>
      <c r="N179" s="127">
        <f t="shared" si="67"/>
        <v>0</v>
      </c>
      <c r="O179" s="127">
        <f t="shared" si="67"/>
        <v>0</v>
      </c>
      <c r="P179" s="127">
        <f t="shared" si="68"/>
        <v>0</v>
      </c>
      <c r="Q179" s="127">
        <f t="shared" si="68"/>
        <v>0</v>
      </c>
      <c r="R179" s="127">
        <f t="shared" si="68"/>
        <v>0</v>
      </c>
      <c r="S179" s="127">
        <f t="shared" si="68"/>
        <v>0</v>
      </c>
      <c r="T179" s="127">
        <f t="shared" ca="1" si="68"/>
        <v>0</v>
      </c>
      <c r="U179" s="127">
        <f t="shared" ca="1" si="68"/>
        <v>0</v>
      </c>
      <c r="V179" s="127">
        <f t="shared" ca="1" si="68"/>
        <v>0</v>
      </c>
      <c r="W179" s="127">
        <f t="shared" ca="1" si="68"/>
        <v>0</v>
      </c>
      <c r="X179" s="127">
        <f t="shared" ca="1" si="68"/>
        <v>0</v>
      </c>
      <c r="Y179" s="127">
        <f t="shared" ca="1" si="68"/>
        <v>0</v>
      </c>
      <c r="Z179" s="127">
        <f t="shared" ca="1" si="68"/>
        <v>0</v>
      </c>
      <c r="AA179" s="127">
        <f t="shared" ca="1" si="68"/>
        <v>0</v>
      </c>
      <c r="AB179" s="127">
        <f t="shared" ca="1" si="68"/>
        <v>0</v>
      </c>
      <c r="AC179" s="127">
        <f t="shared" ca="1" si="68"/>
        <v>0</v>
      </c>
      <c r="AD179" s="127">
        <f t="shared" ca="1" si="68"/>
        <v>0</v>
      </c>
    </row>
    <row r="180" spans="1:30">
      <c r="B180" s="49"/>
      <c r="C180" s="74">
        <f t="shared" si="66"/>
        <v>2040</v>
      </c>
      <c r="D180" s="132" t="s">
        <v>60</v>
      </c>
      <c r="E180" s="127">
        <f ca="1">OFFSET('Regulatory Asset Base'!$Y$155,$D136-1,0)</f>
        <v>0</v>
      </c>
      <c r="F180" s="127">
        <f t="shared" si="67"/>
        <v>0</v>
      </c>
      <c r="G180" s="127">
        <f t="shared" si="67"/>
        <v>0</v>
      </c>
      <c r="H180" s="127">
        <f t="shared" si="67"/>
        <v>0</v>
      </c>
      <c r="I180" s="127">
        <f t="shared" si="67"/>
        <v>0</v>
      </c>
      <c r="J180" s="127">
        <f t="shared" si="67"/>
        <v>0</v>
      </c>
      <c r="K180" s="127">
        <f t="shared" si="67"/>
        <v>0</v>
      </c>
      <c r="L180" s="127">
        <f t="shared" si="67"/>
        <v>0</v>
      </c>
      <c r="M180" s="127">
        <f t="shared" si="67"/>
        <v>0</v>
      </c>
      <c r="N180" s="127">
        <f t="shared" si="67"/>
        <v>0</v>
      </c>
      <c r="O180" s="127">
        <f t="shared" si="67"/>
        <v>0</v>
      </c>
      <c r="P180" s="127">
        <f t="shared" si="68"/>
        <v>0</v>
      </c>
      <c r="Q180" s="127">
        <f t="shared" si="68"/>
        <v>0</v>
      </c>
      <c r="R180" s="127">
        <f t="shared" si="68"/>
        <v>0</v>
      </c>
      <c r="S180" s="127">
        <f t="shared" si="68"/>
        <v>0</v>
      </c>
      <c r="T180" s="127">
        <f t="shared" si="68"/>
        <v>0</v>
      </c>
      <c r="U180" s="127">
        <f t="shared" ca="1" si="68"/>
        <v>0</v>
      </c>
      <c r="V180" s="127">
        <f t="shared" ca="1" si="68"/>
        <v>0</v>
      </c>
      <c r="W180" s="127">
        <f t="shared" ca="1" si="68"/>
        <v>0</v>
      </c>
      <c r="X180" s="127">
        <f t="shared" ca="1" si="68"/>
        <v>0</v>
      </c>
      <c r="Y180" s="127">
        <f t="shared" ca="1" si="68"/>
        <v>0</v>
      </c>
      <c r="Z180" s="127">
        <f t="shared" ca="1" si="68"/>
        <v>0</v>
      </c>
      <c r="AA180" s="127">
        <f t="shared" ca="1" si="68"/>
        <v>0</v>
      </c>
      <c r="AB180" s="127">
        <f t="shared" ca="1" si="68"/>
        <v>0</v>
      </c>
      <c r="AC180" s="127">
        <f t="shared" ca="1" si="68"/>
        <v>0</v>
      </c>
      <c r="AD180" s="127">
        <f t="shared" ca="1" si="68"/>
        <v>0</v>
      </c>
    </row>
    <row r="181" spans="1:30">
      <c r="B181" s="49"/>
      <c r="C181" s="74">
        <f t="shared" si="66"/>
        <v>2041</v>
      </c>
      <c r="D181" s="132" t="s">
        <v>60</v>
      </c>
      <c r="E181" s="127">
        <f ca="1">OFFSET('Regulatory Asset Base'!$Z$155,$D136-1,0)</f>
        <v>0</v>
      </c>
      <c r="F181" s="127">
        <f t="shared" si="67"/>
        <v>0</v>
      </c>
      <c r="G181" s="127">
        <f t="shared" si="67"/>
        <v>0</v>
      </c>
      <c r="H181" s="127">
        <f t="shared" si="67"/>
        <v>0</v>
      </c>
      <c r="I181" s="127">
        <f t="shared" si="67"/>
        <v>0</v>
      </c>
      <c r="J181" s="127">
        <f t="shared" si="67"/>
        <v>0</v>
      </c>
      <c r="K181" s="127">
        <f t="shared" si="67"/>
        <v>0</v>
      </c>
      <c r="L181" s="127">
        <f t="shared" si="67"/>
        <v>0</v>
      </c>
      <c r="M181" s="127">
        <f t="shared" si="67"/>
        <v>0</v>
      </c>
      <c r="N181" s="127">
        <f t="shared" si="67"/>
        <v>0</v>
      </c>
      <c r="O181" s="127">
        <f t="shared" si="67"/>
        <v>0</v>
      </c>
      <c r="P181" s="127">
        <f t="shared" si="68"/>
        <v>0</v>
      </c>
      <c r="Q181" s="127">
        <f t="shared" si="68"/>
        <v>0</v>
      </c>
      <c r="R181" s="127">
        <f t="shared" si="68"/>
        <v>0</v>
      </c>
      <c r="S181" s="127">
        <f t="shared" si="68"/>
        <v>0</v>
      </c>
      <c r="T181" s="127">
        <f t="shared" si="68"/>
        <v>0</v>
      </c>
      <c r="U181" s="127">
        <f t="shared" si="68"/>
        <v>0</v>
      </c>
      <c r="V181" s="127">
        <f t="shared" ca="1" si="68"/>
        <v>0</v>
      </c>
      <c r="W181" s="127">
        <f t="shared" ca="1" si="68"/>
        <v>0</v>
      </c>
      <c r="X181" s="127">
        <f t="shared" ca="1" si="68"/>
        <v>0</v>
      </c>
      <c r="Y181" s="127">
        <f t="shared" ca="1" si="68"/>
        <v>0</v>
      </c>
      <c r="Z181" s="127">
        <f t="shared" ca="1" si="68"/>
        <v>0</v>
      </c>
      <c r="AA181" s="127">
        <f t="shared" ca="1" si="68"/>
        <v>0</v>
      </c>
      <c r="AB181" s="127">
        <f t="shared" ca="1" si="68"/>
        <v>0</v>
      </c>
      <c r="AC181" s="127">
        <f t="shared" ca="1" si="68"/>
        <v>0</v>
      </c>
      <c r="AD181" s="127">
        <f t="shared" ca="1" si="68"/>
        <v>0</v>
      </c>
    </row>
    <row r="182" spans="1:30">
      <c r="B182" s="49"/>
      <c r="C182" s="74">
        <f t="shared" si="66"/>
        <v>2042</v>
      </c>
      <c r="D182" s="132" t="s">
        <v>60</v>
      </c>
      <c r="E182" s="127">
        <f ca="1">OFFSET('Regulatory Asset Base'!$AA$155,$D136-1,0)</f>
        <v>0</v>
      </c>
      <c r="F182" s="127">
        <f t="shared" si="67"/>
        <v>0</v>
      </c>
      <c r="G182" s="127">
        <f t="shared" si="67"/>
        <v>0</v>
      </c>
      <c r="H182" s="127">
        <f t="shared" si="67"/>
        <v>0</v>
      </c>
      <c r="I182" s="127">
        <f t="shared" si="67"/>
        <v>0</v>
      </c>
      <c r="J182" s="127">
        <f t="shared" si="67"/>
        <v>0</v>
      </c>
      <c r="K182" s="127">
        <f t="shared" si="67"/>
        <v>0</v>
      </c>
      <c r="L182" s="127">
        <f t="shared" si="67"/>
        <v>0</v>
      </c>
      <c r="M182" s="127">
        <f t="shared" si="67"/>
        <v>0</v>
      </c>
      <c r="N182" s="127">
        <f t="shared" si="67"/>
        <v>0</v>
      </c>
      <c r="O182" s="127">
        <f t="shared" si="67"/>
        <v>0</v>
      </c>
      <c r="P182" s="127">
        <f t="shared" si="68"/>
        <v>0</v>
      </c>
      <c r="Q182" s="127">
        <f t="shared" si="68"/>
        <v>0</v>
      </c>
      <c r="R182" s="127">
        <f t="shared" si="68"/>
        <v>0</v>
      </c>
      <c r="S182" s="127">
        <f t="shared" si="68"/>
        <v>0</v>
      </c>
      <c r="T182" s="127">
        <f t="shared" si="68"/>
        <v>0</v>
      </c>
      <c r="U182" s="127">
        <f t="shared" si="68"/>
        <v>0</v>
      </c>
      <c r="V182" s="127">
        <f t="shared" si="68"/>
        <v>0</v>
      </c>
      <c r="W182" s="127">
        <f t="shared" ca="1" si="68"/>
        <v>0</v>
      </c>
      <c r="X182" s="127">
        <f t="shared" ca="1" si="68"/>
        <v>0</v>
      </c>
      <c r="Y182" s="127">
        <f t="shared" ca="1" si="68"/>
        <v>0</v>
      </c>
      <c r="Z182" s="127">
        <f t="shared" ca="1" si="68"/>
        <v>0</v>
      </c>
      <c r="AA182" s="127">
        <f t="shared" ca="1" si="68"/>
        <v>0</v>
      </c>
      <c r="AB182" s="127">
        <f t="shared" ca="1" si="68"/>
        <v>0</v>
      </c>
      <c r="AC182" s="127">
        <f t="shared" ca="1" si="68"/>
        <v>0</v>
      </c>
      <c r="AD182" s="127">
        <f t="shared" ca="1" si="68"/>
        <v>0</v>
      </c>
    </row>
    <row r="183" spans="1:30" ht="11.4" customHeight="1">
      <c r="B183" s="49"/>
      <c r="C183" s="74">
        <f t="shared" si="66"/>
        <v>2043</v>
      </c>
      <c r="D183" s="132" t="s">
        <v>60</v>
      </c>
      <c r="E183" s="127">
        <f ca="1">OFFSET('Regulatory Asset Base'!$AB$155,$D136-1,0)</f>
        <v>0</v>
      </c>
      <c r="F183" s="127">
        <f t="shared" si="67"/>
        <v>0</v>
      </c>
      <c r="G183" s="127">
        <f t="shared" si="67"/>
        <v>0</v>
      </c>
      <c r="H183" s="127">
        <f t="shared" si="67"/>
        <v>0</v>
      </c>
      <c r="I183" s="127">
        <f t="shared" si="67"/>
        <v>0</v>
      </c>
      <c r="J183" s="127">
        <f t="shared" si="67"/>
        <v>0</v>
      </c>
      <c r="K183" s="127">
        <f t="shared" si="67"/>
        <v>0</v>
      </c>
      <c r="L183" s="127">
        <f t="shared" si="67"/>
        <v>0</v>
      </c>
      <c r="M183" s="127">
        <f t="shared" si="67"/>
        <v>0</v>
      </c>
      <c r="N183" s="127">
        <f t="shared" si="67"/>
        <v>0</v>
      </c>
      <c r="O183" s="127">
        <f t="shared" si="67"/>
        <v>0</v>
      </c>
      <c r="P183" s="127">
        <f t="shared" si="68"/>
        <v>0</v>
      </c>
      <c r="Q183" s="127">
        <f t="shared" si="68"/>
        <v>0</v>
      </c>
      <c r="R183" s="127">
        <f t="shared" si="68"/>
        <v>0</v>
      </c>
      <c r="S183" s="127">
        <f t="shared" si="68"/>
        <v>0</v>
      </c>
      <c r="T183" s="127">
        <f t="shared" si="68"/>
        <v>0</v>
      </c>
      <c r="U183" s="127">
        <f t="shared" si="68"/>
        <v>0</v>
      </c>
      <c r="V183" s="127">
        <f t="shared" si="68"/>
        <v>0</v>
      </c>
      <c r="W183" s="127">
        <f t="shared" si="68"/>
        <v>0</v>
      </c>
      <c r="X183" s="127">
        <f t="shared" ca="1" si="68"/>
        <v>0</v>
      </c>
      <c r="Y183" s="127">
        <f t="shared" ca="1" si="68"/>
        <v>0</v>
      </c>
      <c r="Z183" s="127">
        <f t="shared" ca="1" si="68"/>
        <v>0</v>
      </c>
      <c r="AA183" s="127">
        <f t="shared" ca="1" si="68"/>
        <v>0</v>
      </c>
      <c r="AB183" s="127">
        <f t="shared" ca="1" si="68"/>
        <v>0</v>
      </c>
      <c r="AC183" s="127">
        <f t="shared" ca="1" si="68"/>
        <v>0</v>
      </c>
      <c r="AD183" s="127">
        <f t="shared" ca="1" si="68"/>
        <v>0</v>
      </c>
    </row>
    <row r="184" spans="1:30">
      <c r="B184" s="49"/>
      <c r="C184" s="74">
        <f t="shared" si="66"/>
        <v>2044</v>
      </c>
      <c r="D184" s="132" t="s">
        <v>60</v>
      </c>
      <c r="E184" s="127">
        <f ca="1">OFFSET('Regulatory Asset Base'!$AC$155,$D136-1,0)</f>
        <v>0</v>
      </c>
      <c r="F184" s="127">
        <f t="shared" si="67"/>
        <v>0</v>
      </c>
      <c r="G184" s="127">
        <f t="shared" si="67"/>
        <v>0</v>
      </c>
      <c r="H184" s="127">
        <f t="shared" si="67"/>
        <v>0</v>
      </c>
      <c r="I184" s="127">
        <f t="shared" si="67"/>
        <v>0</v>
      </c>
      <c r="J184" s="127">
        <f t="shared" si="67"/>
        <v>0</v>
      </c>
      <c r="K184" s="127">
        <f t="shared" si="67"/>
        <v>0</v>
      </c>
      <c r="L184" s="127">
        <f t="shared" si="67"/>
        <v>0</v>
      </c>
      <c r="M184" s="127">
        <f t="shared" si="67"/>
        <v>0</v>
      </c>
      <c r="N184" s="127">
        <f t="shared" si="67"/>
        <v>0</v>
      </c>
      <c r="O184" s="127">
        <f t="shared" si="67"/>
        <v>0</v>
      </c>
      <c r="P184" s="127">
        <f t="shared" si="68"/>
        <v>0</v>
      </c>
      <c r="Q184" s="127">
        <f t="shared" si="68"/>
        <v>0</v>
      </c>
      <c r="R184" s="127">
        <f t="shared" si="68"/>
        <v>0</v>
      </c>
      <c r="S184" s="127">
        <f t="shared" si="68"/>
        <v>0</v>
      </c>
      <c r="T184" s="127">
        <f t="shared" si="68"/>
        <v>0</v>
      </c>
      <c r="U184" s="127">
        <f t="shared" si="68"/>
        <v>0</v>
      </c>
      <c r="V184" s="127">
        <f t="shared" si="68"/>
        <v>0</v>
      </c>
      <c r="W184" s="127">
        <f t="shared" si="68"/>
        <v>0</v>
      </c>
      <c r="X184" s="127">
        <f t="shared" si="68"/>
        <v>0</v>
      </c>
      <c r="Y184" s="127">
        <f t="shared" ca="1" si="68"/>
        <v>0</v>
      </c>
      <c r="Z184" s="127">
        <f t="shared" ca="1" si="68"/>
        <v>0</v>
      </c>
      <c r="AA184" s="127">
        <f t="shared" ca="1" si="68"/>
        <v>0</v>
      </c>
      <c r="AB184" s="127">
        <f t="shared" ca="1" si="68"/>
        <v>0</v>
      </c>
      <c r="AC184" s="127">
        <f t="shared" ca="1" si="68"/>
        <v>0</v>
      </c>
      <c r="AD184" s="127">
        <f t="shared" ca="1" si="68"/>
        <v>0</v>
      </c>
    </row>
    <row r="185" spans="1:30" s="36" customFormat="1">
      <c r="A185" s="76"/>
      <c r="B185" s="77"/>
      <c r="C185" s="78" t="s">
        <v>111</v>
      </c>
      <c r="D185" s="132" t="s">
        <v>60</v>
      </c>
      <c r="E185" s="128"/>
      <c r="F185" s="128">
        <f>SUM(F165:F184)</f>
        <v>0</v>
      </c>
      <c r="G185" s="128">
        <f t="shared" ref="G185:AD185" ca="1" si="69">SUM(G165:G184)</f>
        <v>0</v>
      </c>
      <c r="H185" s="128">
        <f t="shared" ca="1" si="69"/>
        <v>0</v>
      </c>
      <c r="I185" s="128">
        <f t="shared" ca="1" si="69"/>
        <v>0</v>
      </c>
      <c r="J185" s="128">
        <f t="shared" ca="1" si="69"/>
        <v>0</v>
      </c>
      <c r="K185" s="128">
        <f t="shared" ca="1" si="69"/>
        <v>0</v>
      </c>
      <c r="L185" s="128">
        <f t="shared" ca="1" si="69"/>
        <v>0</v>
      </c>
      <c r="M185" s="128">
        <f t="shared" ca="1" si="69"/>
        <v>0</v>
      </c>
      <c r="N185" s="128">
        <f t="shared" ca="1" si="69"/>
        <v>0</v>
      </c>
      <c r="O185" s="128">
        <f t="shared" ca="1" si="69"/>
        <v>0</v>
      </c>
      <c r="P185" s="128">
        <f t="shared" ca="1" si="69"/>
        <v>0</v>
      </c>
      <c r="Q185" s="128">
        <f t="shared" ca="1" si="69"/>
        <v>0</v>
      </c>
      <c r="R185" s="128">
        <f t="shared" ca="1" si="69"/>
        <v>0</v>
      </c>
      <c r="S185" s="128">
        <f t="shared" ca="1" si="69"/>
        <v>0</v>
      </c>
      <c r="T185" s="128">
        <f t="shared" ca="1" si="69"/>
        <v>0</v>
      </c>
      <c r="U185" s="128">
        <f t="shared" ca="1" si="69"/>
        <v>0</v>
      </c>
      <c r="V185" s="128">
        <f t="shared" ca="1" si="69"/>
        <v>0</v>
      </c>
      <c r="W185" s="128">
        <f t="shared" ca="1" si="69"/>
        <v>0</v>
      </c>
      <c r="X185" s="128">
        <f t="shared" ca="1" si="69"/>
        <v>0</v>
      </c>
      <c r="Y185" s="128">
        <f t="shared" ca="1" si="69"/>
        <v>0</v>
      </c>
      <c r="Z185" s="128">
        <f t="shared" ca="1" si="69"/>
        <v>0</v>
      </c>
      <c r="AA185" s="128">
        <f t="shared" ca="1" si="69"/>
        <v>0</v>
      </c>
      <c r="AB185" s="128">
        <f t="shared" ca="1" si="69"/>
        <v>0</v>
      </c>
      <c r="AC185" s="128">
        <f t="shared" ca="1" si="69"/>
        <v>0</v>
      </c>
      <c r="AD185" s="128">
        <f t="shared" ca="1" si="69"/>
        <v>0</v>
      </c>
    </row>
    <row r="186" spans="1:30">
      <c r="D186" s="133"/>
    </row>
    <row r="187" spans="1:30">
      <c r="D187" s="134"/>
    </row>
    <row r="188" spans="1:30" s="44" customFormat="1">
      <c r="A188" s="46"/>
      <c r="B188" s="45">
        <f>D188+2</f>
        <v>6</v>
      </c>
      <c r="C188" s="46" t="str">
        <f>LOOKUP(D188,$B$9:$C$18)</f>
        <v>Lines</v>
      </c>
      <c r="D188" s="46">
        <v>4</v>
      </c>
      <c r="E188" s="46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</row>
    <row r="189" spans="1:30">
      <c r="A189" s="56"/>
      <c r="B189" s="11"/>
      <c r="C189" s="10"/>
      <c r="D189" s="135"/>
      <c r="E189" s="58"/>
      <c r="F189" s="7"/>
      <c r="G189" s="57"/>
      <c r="H189" s="58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spans="1:30" ht="14.4" customHeight="1">
      <c r="A190" s="59"/>
      <c r="B190" s="60"/>
      <c r="C190" s="60" t="s">
        <v>93</v>
      </c>
      <c r="D190" s="136"/>
      <c r="E190" s="5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61"/>
      <c r="Q190" s="61"/>
      <c r="R190" s="61"/>
      <c r="S190" s="61"/>
      <c r="T190" s="61"/>
      <c r="U190" s="61"/>
    </row>
    <row r="191" spans="1:30">
      <c r="A191" s="62"/>
      <c r="B191" s="62"/>
      <c r="C191" s="62"/>
      <c r="D191" s="137"/>
      <c r="E191" s="5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2"/>
      <c r="AC191" s="122"/>
      <c r="AD191" s="122"/>
    </row>
    <row r="192" spans="1:30" ht="12" customHeight="1">
      <c r="A192" s="62"/>
      <c r="B192" s="62"/>
      <c r="C192" s="62"/>
      <c r="D192" s="137"/>
      <c r="E192" s="5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2"/>
      <c r="AC192" s="122"/>
      <c r="AD192" s="122"/>
    </row>
    <row r="193" spans="1:30" ht="11.4" customHeight="1">
      <c r="A193" s="62"/>
      <c r="B193" s="62"/>
      <c r="C193" s="64" t="s">
        <v>94</v>
      </c>
      <c r="D193" s="129" t="s">
        <v>60</v>
      </c>
      <c r="E193" s="5"/>
      <c r="F193" s="121">
        <f>LOOKUP(D188,$B$9:$B$18,$F$9:$F$18)</f>
        <v>70228874.050195709</v>
      </c>
      <c r="G193" s="122">
        <f>F193</f>
        <v>70228874.050195709</v>
      </c>
      <c r="H193" s="122">
        <f>G193</f>
        <v>70228874.050195709</v>
      </c>
      <c r="I193" s="122">
        <f t="shared" ref="I193:AD193" si="70">H193</f>
        <v>70228874.050195709</v>
      </c>
      <c r="J193" s="122">
        <f t="shared" si="70"/>
        <v>70228874.050195709</v>
      </c>
      <c r="K193" s="122">
        <f t="shared" si="70"/>
        <v>70228874.050195709</v>
      </c>
      <c r="L193" s="122">
        <f t="shared" si="70"/>
        <v>70228874.050195709</v>
      </c>
      <c r="M193" s="122">
        <f t="shared" si="70"/>
        <v>70228874.050195709</v>
      </c>
      <c r="N193" s="122">
        <f t="shared" si="70"/>
        <v>70228874.050195709</v>
      </c>
      <c r="O193" s="122">
        <f t="shared" si="70"/>
        <v>70228874.050195709</v>
      </c>
      <c r="P193" s="122">
        <f t="shared" si="70"/>
        <v>70228874.050195709</v>
      </c>
      <c r="Q193" s="122">
        <f t="shared" si="70"/>
        <v>70228874.050195709</v>
      </c>
      <c r="R193" s="122">
        <f t="shared" si="70"/>
        <v>70228874.050195709</v>
      </c>
      <c r="S193" s="122">
        <f t="shared" si="70"/>
        <v>70228874.050195709</v>
      </c>
      <c r="T193" s="122">
        <f t="shared" si="70"/>
        <v>70228874.050195709</v>
      </c>
      <c r="U193" s="122">
        <f t="shared" si="70"/>
        <v>70228874.050195709</v>
      </c>
      <c r="V193" s="122">
        <f t="shared" si="70"/>
        <v>70228874.050195709</v>
      </c>
      <c r="W193" s="122">
        <f t="shared" si="70"/>
        <v>70228874.050195709</v>
      </c>
      <c r="X193" s="122">
        <f t="shared" si="70"/>
        <v>70228874.050195709</v>
      </c>
      <c r="Y193" s="122">
        <f t="shared" si="70"/>
        <v>70228874.050195709</v>
      </c>
      <c r="Z193" s="122">
        <f t="shared" si="70"/>
        <v>70228874.050195709</v>
      </c>
      <c r="AA193" s="122">
        <f t="shared" si="70"/>
        <v>70228874.050195709</v>
      </c>
      <c r="AB193" s="122">
        <f t="shared" si="70"/>
        <v>70228874.050195709</v>
      </c>
      <c r="AC193" s="122">
        <f t="shared" si="70"/>
        <v>70228874.050195709</v>
      </c>
      <c r="AD193" s="122">
        <f t="shared" si="70"/>
        <v>70228874.050195709</v>
      </c>
    </row>
    <row r="194" spans="1:30" ht="11.4" customHeight="1">
      <c r="A194" s="62"/>
      <c r="B194" s="62"/>
      <c r="C194" s="64" t="s">
        <v>95</v>
      </c>
      <c r="D194" s="129" t="s">
        <v>60</v>
      </c>
      <c r="E194" s="5"/>
      <c r="F194" s="121"/>
      <c r="G194" s="122">
        <f>F199</f>
        <v>70228874.050195709</v>
      </c>
      <c r="H194" s="122">
        <f>G199</f>
        <v>66717430.347685926</v>
      </c>
      <c r="I194" s="122">
        <f t="shared" ref="I194:Z194" si="71">H199</f>
        <v>63205986.645176135</v>
      </c>
      <c r="J194" s="122">
        <f t="shared" si="71"/>
        <v>59694542.942666352</v>
      </c>
      <c r="K194" s="122">
        <f t="shared" si="71"/>
        <v>56183099.240156569</v>
      </c>
      <c r="L194" s="122">
        <f t="shared" si="71"/>
        <v>52671655.537646785</v>
      </c>
      <c r="M194" s="122">
        <f t="shared" si="71"/>
        <v>49160211.835136995</v>
      </c>
      <c r="N194" s="122">
        <f t="shared" si="71"/>
        <v>45648768.132627204</v>
      </c>
      <c r="O194" s="122">
        <f t="shared" si="71"/>
        <v>42137324.430117421</v>
      </c>
      <c r="P194" s="122">
        <f t="shared" si="71"/>
        <v>38625880.727607638</v>
      </c>
      <c r="Q194" s="122">
        <f t="shared" si="71"/>
        <v>35114437.025097847</v>
      </c>
      <c r="R194" s="122">
        <f t="shared" si="71"/>
        <v>31602993.322588064</v>
      </c>
      <c r="S194" s="122">
        <f t="shared" si="71"/>
        <v>28091549.620078281</v>
      </c>
      <c r="T194" s="122">
        <f t="shared" si="71"/>
        <v>24580105.917568497</v>
      </c>
      <c r="U194" s="122">
        <f t="shared" si="71"/>
        <v>21068662.215058714</v>
      </c>
      <c r="V194" s="122">
        <f t="shared" si="71"/>
        <v>17557218.512548931</v>
      </c>
      <c r="W194" s="122">
        <f t="shared" si="71"/>
        <v>14045774.810039148</v>
      </c>
      <c r="X194" s="122">
        <f t="shared" si="71"/>
        <v>10534331.107529365</v>
      </c>
      <c r="Y194" s="122">
        <f t="shared" si="71"/>
        <v>7022887.4050195813</v>
      </c>
      <c r="Z194" s="122">
        <f t="shared" si="71"/>
        <v>3511443.7025097981</v>
      </c>
      <c r="AA194" s="122">
        <f>Z199</f>
        <v>0</v>
      </c>
      <c r="AB194" s="122">
        <f t="shared" ref="AB194:AD194" si="72">AA199</f>
        <v>0</v>
      </c>
      <c r="AC194" s="122">
        <f t="shared" si="72"/>
        <v>0</v>
      </c>
      <c r="AD194" s="122">
        <f t="shared" si="72"/>
        <v>0</v>
      </c>
    </row>
    <row r="195" spans="1:30">
      <c r="A195" s="62"/>
      <c r="B195" s="62"/>
      <c r="C195" s="64" t="s">
        <v>96</v>
      </c>
      <c r="D195" s="129" t="s">
        <v>60</v>
      </c>
      <c r="E195" s="5"/>
      <c r="F195" s="123"/>
      <c r="G195" s="123">
        <f t="shared" ref="G195:AD195" si="73">LOOKUP($D188,$B$9:$B$18,$E$9:$E$18)</f>
        <v>0.05</v>
      </c>
      <c r="H195" s="123">
        <f t="shared" si="73"/>
        <v>0.05</v>
      </c>
      <c r="I195" s="123">
        <f t="shared" si="73"/>
        <v>0.05</v>
      </c>
      <c r="J195" s="123">
        <f t="shared" si="73"/>
        <v>0.05</v>
      </c>
      <c r="K195" s="123">
        <f t="shared" si="73"/>
        <v>0.05</v>
      </c>
      <c r="L195" s="123">
        <f t="shared" si="73"/>
        <v>0.05</v>
      </c>
      <c r="M195" s="123">
        <f t="shared" si="73"/>
        <v>0.05</v>
      </c>
      <c r="N195" s="123">
        <f t="shared" si="73"/>
        <v>0.05</v>
      </c>
      <c r="O195" s="123">
        <f t="shared" si="73"/>
        <v>0.05</v>
      </c>
      <c r="P195" s="123">
        <f t="shared" si="73"/>
        <v>0.05</v>
      </c>
      <c r="Q195" s="123">
        <f t="shared" si="73"/>
        <v>0.05</v>
      </c>
      <c r="R195" s="123">
        <f t="shared" si="73"/>
        <v>0.05</v>
      </c>
      <c r="S195" s="123">
        <f t="shared" si="73"/>
        <v>0.05</v>
      </c>
      <c r="T195" s="123">
        <f t="shared" si="73"/>
        <v>0.05</v>
      </c>
      <c r="U195" s="123">
        <f t="shared" si="73"/>
        <v>0.05</v>
      </c>
      <c r="V195" s="123">
        <f t="shared" si="73"/>
        <v>0.05</v>
      </c>
      <c r="W195" s="123">
        <f t="shared" si="73"/>
        <v>0.05</v>
      </c>
      <c r="X195" s="123">
        <f t="shared" si="73"/>
        <v>0.05</v>
      </c>
      <c r="Y195" s="123">
        <f t="shared" si="73"/>
        <v>0.05</v>
      </c>
      <c r="Z195" s="123">
        <f t="shared" si="73"/>
        <v>0.05</v>
      </c>
      <c r="AA195" s="123">
        <f t="shared" si="73"/>
        <v>0.05</v>
      </c>
      <c r="AB195" s="123">
        <f t="shared" si="73"/>
        <v>0.05</v>
      </c>
      <c r="AC195" s="123">
        <f t="shared" si="73"/>
        <v>0.05</v>
      </c>
      <c r="AD195" s="123">
        <f t="shared" si="73"/>
        <v>0.05</v>
      </c>
    </row>
    <row r="196" spans="1:30">
      <c r="A196" s="62"/>
      <c r="B196" s="62"/>
      <c r="C196" s="64" t="s">
        <v>97</v>
      </c>
      <c r="D196" s="129" t="s">
        <v>60</v>
      </c>
      <c r="E196" s="5"/>
      <c r="F196" s="122">
        <f t="shared" ref="F196:AD196" si="74">E198</f>
        <v>0</v>
      </c>
      <c r="G196" s="122">
        <f t="shared" si="74"/>
        <v>0</v>
      </c>
      <c r="H196" s="122">
        <f t="shared" si="74"/>
        <v>3511443.7025097855</v>
      </c>
      <c r="I196" s="122">
        <f t="shared" si="74"/>
        <v>7022887.4050195711</v>
      </c>
      <c r="J196" s="122">
        <f t="shared" si="74"/>
        <v>10534331.107529357</v>
      </c>
      <c r="K196" s="122">
        <f t="shared" si="74"/>
        <v>14045774.810039142</v>
      </c>
      <c r="L196" s="122">
        <f t="shared" si="74"/>
        <v>17557218.512548927</v>
      </c>
      <c r="M196" s="122">
        <f t="shared" si="74"/>
        <v>21068662.215058714</v>
      </c>
      <c r="N196" s="122">
        <f t="shared" si="74"/>
        <v>24580105.917568501</v>
      </c>
      <c r="O196" s="122">
        <f t="shared" si="74"/>
        <v>28091549.620078288</v>
      </c>
      <c r="P196" s="122">
        <f t="shared" si="74"/>
        <v>31602993.322588075</v>
      </c>
      <c r="Q196" s="122">
        <f t="shared" si="74"/>
        <v>35114437.025097862</v>
      </c>
      <c r="R196" s="122">
        <f t="shared" si="74"/>
        <v>38625880.727607645</v>
      </c>
      <c r="S196" s="122">
        <f t="shared" si="74"/>
        <v>42137324.430117428</v>
      </c>
      <c r="T196" s="122">
        <f t="shared" si="74"/>
        <v>45648768.132627212</v>
      </c>
      <c r="U196" s="122">
        <f t="shared" si="74"/>
        <v>49160211.835136995</v>
      </c>
      <c r="V196" s="122">
        <f t="shared" si="74"/>
        <v>52671655.537646778</v>
      </c>
      <c r="W196" s="122">
        <f t="shared" si="74"/>
        <v>56183099.240156561</v>
      </c>
      <c r="X196" s="122">
        <f t="shared" si="74"/>
        <v>59694542.942666344</v>
      </c>
      <c r="Y196" s="122">
        <f t="shared" si="74"/>
        <v>63205986.645176128</v>
      </c>
      <c r="Z196" s="122">
        <f t="shared" si="74"/>
        <v>66717430.347685911</v>
      </c>
      <c r="AA196" s="122">
        <f t="shared" si="74"/>
        <v>70228874.050195694</v>
      </c>
      <c r="AB196" s="122">
        <f t="shared" si="74"/>
        <v>70228874.050195694</v>
      </c>
      <c r="AC196" s="122">
        <f t="shared" si="74"/>
        <v>70228874.050195694</v>
      </c>
      <c r="AD196" s="122">
        <f t="shared" si="74"/>
        <v>70228874.050195694</v>
      </c>
    </row>
    <row r="197" spans="1:30">
      <c r="A197" s="62"/>
      <c r="B197" s="62"/>
      <c r="C197" s="64" t="s">
        <v>98</v>
      </c>
      <c r="D197" s="129" t="s">
        <v>60</v>
      </c>
      <c r="E197" s="5"/>
      <c r="F197" s="122">
        <f t="shared" ref="F197:Y197" si="75">IF(F194&gt;0,F193*F195,0)</f>
        <v>0</v>
      </c>
      <c r="G197" s="122">
        <f t="shared" si="75"/>
        <v>3511443.7025097855</v>
      </c>
      <c r="H197" s="122">
        <f t="shared" si="75"/>
        <v>3511443.7025097855</v>
      </c>
      <c r="I197" s="122">
        <f t="shared" si="75"/>
        <v>3511443.7025097855</v>
      </c>
      <c r="J197" s="122">
        <f t="shared" si="75"/>
        <v>3511443.7025097855</v>
      </c>
      <c r="K197" s="122">
        <f t="shared" si="75"/>
        <v>3511443.7025097855</v>
      </c>
      <c r="L197" s="122">
        <f t="shared" si="75"/>
        <v>3511443.7025097855</v>
      </c>
      <c r="M197" s="122">
        <f t="shared" si="75"/>
        <v>3511443.7025097855</v>
      </c>
      <c r="N197" s="122">
        <f t="shared" si="75"/>
        <v>3511443.7025097855</v>
      </c>
      <c r="O197" s="122">
        <f t="shared" si="75"/>
        <v>3511443.7025097855</v>
      </c>
      <c r="P197" s="122">
        <f t="shared" si="75"/>
        <v>3511443.7025097855</v>
      </c>
      <c r="Q197" s="122">
        <f t="shared" si="75"/>
        <v>3511443.7025097855</v>
      </c>
      <c r="R197" s="122">
        <f t="shared" si="75"/>
        <v>3511443.7025097855</v>
      </c>
      <c r="S197" s="122">
        <f t="shared" si="75"/>
        <v>3511443.7025097855</v>
      </c>
      <c r="T197" s="122">
        <f t="shared" si="75"/>
        <v>3511443.7025097855</v>
      </c>
      <c r="U197" s="122">
        <f t="shared" si="75"/>
        <v>3511443.7025097855</v>
      </c>
      <c r="V197" s="122">
        <f t="shared" si="75"/>
        <v>3511443.7025097855</v>
      </c>
      <c r="W197" s="122">
        <f t="shared" si="75"/>
        <v>3511443.7025097855</v>
      </c>
      <c r="X197" s="122">
        <f t="shared" si="75"/>
        <v>3511443.7025097855</v>
      </c>
      <c r="Y197" s="122">
        <f t="shared" si="75"/>
        <v>3511443.7025097855</v>
      </c>
      <c r="Z197" s="122">
        <f>IF(Z194&gt;0,Z193*Z195,0)</f>
        <v>3511443.7025097855</v>
      </c>
      <c r="AA197" s="122">
        <f>IF(AA194&gt;0,AA193*AA195,0)</f>
        <v>0</v>
      </c>
      <c r="AB197" s="122">
        <f>IF(AB194&gt;0,AB193*AB195,0)</f>
        <v>0</v>
      </c>
      <c r="AC197" s="122">
        <f>IF(AC194&gt;0,AC193*AC195,0)</f>
        <v>0</v>
      </c>
      <c r="AD197" s="122">
        <f>IF(AD194&gt;0,AD193*AD195,0)</f>
        <v>0</v>
      </c>
    </row>
    <row r="198" spans="1:30">
      <c r="A198" s="62"/>
      <c r="B198" s="62"/>
      <c r="C198" s="64" t="s">
        <v>89</v>
      </c>
      <c r="D198" s="129" t="s">
        <v>60</v>
      </c>
      <c r="E198" s="5"/>
      <c r="F198" s="122">
        <v>0</v>
      </c>
      <c r="G198" s="122">
        <f t="shared" ref="G198:AD198" si="76">SUM(G196:G197)</f>
        <v>3511443.7025097855</v>
      </c>
      <c r="H198" s="122">
        <f t="shared" si="76"/>
        <v>7022887.4050195711</v>
      </c>
      <c r="I198" s="122">
        <f t="shared" si="76"/>
        <v>10534331.107529357</v>
      </c>
      <c r="J198" s="122">
        <f t="shared" si="76"/>
        <v>14045774.810039142</v>
      </c>
      <c r="K198" s="122">
        <f t="shared" si="76"/>
        <v>17557218.512548927</v>
      </c>
      <c r="L198" s="122">
        <f t="shared" si="76"/>
        <v>21068662.215058714</v>
      </c>
      <c r="M198" s="122">
        <f t="shared" si="76"/>
        <v>24580105.917568501</v>
      </c>
      <c r="N198" s="122">
        <f t="shared" si="76"/>
        <v>28091549.620078288</v>
      </c>
      <c r="O198" s="122">
        <f t="shared" si="76"/>
        <v>31602993.322588075</v>
      </c>
      <c r="P198" s="122">
        <f t="shared" si="76"/>
        <v>35114437.025097862</v>
      </c>
      <c r="Q198" s="122">
        <f t="shared" si="76"/>
        <v>38625880.727607645</v>
      </c>
      <c r="R198" s="122">
        <f t="shared" si="76"/>
        <v>42137324.430117428</v>
      </c>
      <c r="S198" s="122">
        <f t="shared" si="76"/>
        <v>45648768.132627212</v>
      </c>
      <c r="T198" s="122">
        <f t="shared" si="76"/>
        <v>49160211.835136995</v>
      </c>
      <c r="U198" s="122">
        <f t="shared" si="76"/>
        <v>52671655.537646778</v>
      </c>
      <c r="V198" s="122">
        <f t="shared" si="76"/>
        <v>56183099.240156561</v>
      </c>
      <c r="W198" s="122">
        <f t="shared" si="76"/>
        <v>59694542.942666344</v>
      </c>
      <c r="X198" s="122">
        <f t="shared" si="76"/>
        <v>63205986.645176128</v>
      </c>
      <c r="Y198" s="122">
        <f t="shared" si="76"/>
        <v>66717430.347685911</v>
      </c>
      <c r="Z198" s="122">
        <f t="shared" si="76"/>
        <v>70228874.050195694</v>
      </c>
      <c r="AA198" s="122">
        <f t="shared" si="76"/>
        <v>70228874.050195694</v>
      </c>
      <c r="AB198" s="122">
        <f t="shared" si="76"/>
        <v>70228874.050195694</v>
      </c>
      <c r="AC198" s="122">
        <f t="shared" si="76"/>
        <v>70228874.050195694</v>
      </c>
      <c r="AD198" s="122">
        <f t="shared" si="76"/>
        <v>70228874.050195694</v>
      </c>
    </row>
    <row r="199" spans="1:30">
      <c r="A199" s="62"/>
      <c r="B199" s="62"/>
      <c r="C199" s="64" t="s">
        <v>99</v>
      </c>
      <c r="D199" s="129" t="s">
        <v>60</v>
      </c>
      <c r="E199" s="5"/>
      <c r="F199" s="121">
        <f>LOOKUP(D188,$B$9:$B$18,$F$9:$F$18)</f>
        <v>70228874.050195709</v>
      </c>
      <c r="G199" s="122">
        <f t="shared" ref="G199:AD199" si="77">G193-G198</f>
        <v>66717430.347685926</v>
      </c>
      <c r="H199" s="122">
        <f t="shared" si="77"/>
        <v>63205986.645176135</v>
      </c>
      <c r="I199" s="122">
        <f t="shared" si="77"/>
        <v>59694542.942666352</v>
      </c>
      <c r="J199" s="122">
        <f t="shared" si="77"/>
        <v>56183099.240156569</v>
      </c>
      <c r="K199" s="122">
        <f t="shared" si="77"/>
        <v>52671655.537646785</v>
      </c>
      <c r="L199" s="122">
        <f t="shared" si="77"/>
        <v>49160211.835136995</v>
      </c>
      <c r="M199" s="122">
        <f t="shared" si="77"/>
        <v>45648768.132627204</v>
      </c>
      <c r="N199" s="122">
        <f t="shared" si="77"/>
        <v>42137324.430117421</v>
      </c>
      <c r="O199" s="122">
        <f t="shared" si="77"/>
        <v>38625880.727607638</v>
      </c>
      <c r="P199" s="122">
        <f t="shared" si="77"/>
        <v>35114437.025097847</v>
      </c>
      <c r="Q199" s="122">
        <f t="shared" si="77"/>
        <v>31602993.322588064</v>
      </c>
      <c r="R199" s="122">
        <f t="shared" si="77"/>
        <v>28091549.620078281</v>
      </c>
      <c r="S199" s="122">
        <f t="shared" si="77"/>
        <v>24580105.917568497</v>
      </c>
      <c r="T199" s="122">
        <f t="shared" si="77"/>
        <v>21068662.215058714</v>
      </c>
      <c r="U199" s="122">
        <f t="shared" si="77"/>
        <v>17557218.512548931</v>
      </c>
      <c r="V199" s="122">
        <f t="shared" si="77"/>
        <v>14045774.810039148</v>
      </c>
      <c r="W199" s="122">
        <f t="shared" si="77"/>
        <v>10534331.107529365</v>
      </c>
      <c r="X199" s="122">
        <f t="shared" si="77"/>
        <v>7022887.4050195813</v>
      </c>
      <c r="Y199" s="122">
        <f t="shared" si="77"/>
        <v>3511443.7025097981</v>
      </c>
      <c r="Z199" s="122">
        <f t="shared" si="77"/>
        <v>0</v>
      </c>
      <c r="AA199" s="122">
        <f t="shared" si="77"/>
        <v>0</v>
      </c>
      <c r="AB199" s="122">
        <f t="shared" si="77"/>
        <v>0</v>
      </c>
      <c r="AC199" s="122">
        <f t="shared" si="77"/>
        <v>0</v>
      </c>
      <c r="AD199" s="122">
        <f t="shared" si="77"/>
        <v>0</v>
      </c>
    </row>
    <row r="200" spans="1:30">
      <c r="A200" s="65"/>
      <c r="B200" s="62"/>
      <c r="C200" s="62"/>
      <c r="D200" s="130"/>
      <c r="E200" s="55"/>
      <c r="F200" s="66"/>
      <c r="G200" s="55"/>
      <c r="H200" s="55"/>
      <c r="I200" s="55"/>
      <c r="J200" s="55"/>
      <c r="K200" s="55"/>
      <c r="L200" s="55"/>
      <c r="M200" s="55"/>
      <c r="N200" s="55"/>
      <c r="O200" s="55"/>
      <c r="P200" s="5"/>
      <c r="Q200" s="5"/>
      <c r="R200" s="62"/>
      <c r="S200" s="62"/>
      <c r="T200" s="62"/>
      <c r="U200" s="62"/>
    </row>
    <row r="201" spans="1:30">
      <c r="A201" s="65"/>
      <c r="B201" s="62"/>
      <c r="C201" s="62"/>
      <c r="D201" s="130"/>
      <c r="E201" s="55"/>
      <c r="F201" s="66"/>
      <c r="G201" s="55"/>
      <c r="H201" s="55"/>
      <c r="I201" s="55"/>
      <c r="J201" s="55"/>
      <c r="K201" s="55"/>
      <c r="L201" s="55"/>
      <c r="M201" s="55"/>
      <c r="N201" s="55"/>
      <c r="O201" s="55"/>
      <c r="P201" s="5"/>
      <c r="Q201" s="5"/>
      <c r="R201" s="62"/>
      <c r="S201" s="62"/>
      <c r="T201" s="62"/>
      <c r="U201" s="62"/>
    </row>
    <row r="202" spans="1:30">
      <c r="A202" s="62"/>
      <c r="B202" s="62"/>
      <c r="C202" s="67" t="s">
        <v>100</v>
      </c>
      <c r="D202" s="131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"/>
      <c r="Q202" s="5"/>
      <c r="R202" s="62"/>
      <c r="S202" s="62"/>
      <c r="T202" s="62"/>
      <c r="U202" s="62"/>
    </row>
    <row r="203" spans="1:30">
      <c r="A203" s="68"/>
      <c r="B203" s="68"/>
      <c r="C203" s="69" t="s">
        <v>101</v>
      </c>
      <c r="D203" s="129" t="s">
        <v>60</v>
      </c>
      <c r="E203" s="5"/>
      <c r="F203" s="122">
        <v>0</v>
      </c>
      <c r="G203" s="122">
        <f>F207</f>
        <v>0</v>
      </c>
      <c r="H203" s="122">
        <f ca="1">G207</f>
        <v>0</v>
      </c>
      <c r="I203" s="122">
        <f t="shared" ref="I203:AD203" ca="1" si="78">H207</f>
        <v>0</v>
      </c>
      <c r="J203" s="122">
        <f t="shared" ca="1" si="78"/>
        <v>0</v>
      </c>
      <c r="K203" s="124">
        <f t="shared" ca="1" si="78"/>
        <v>0</v>
      </c>
      <c r="L203" s="124">
        <f t="shared" ca="1" si="78"/>
        <v>0</v>
      </c>
      <c r="M203" s="124">
        <f t="shared" ca="1" si="78"/>
        <v>0</v>
      </c>
      <c r="N203" s="124">
        <f t="shared" ca="1" si="78"/>
        <v>0</v>
      </c>
      <c r="O203" s="124">
        <f t="shared" ca="1" si="78"/>
        <v>0</v>
      </c>
      <c r="P203" s="124">
        <f t="shared" ca="1" si="78"/>
        <v>0</v>
      </c>
      <c r="Q203" s="124">
        <f t="shared" ca="1" si="78"/>
        <v>0</v>
      </c>
      <c r="R203" s="124">
        <f t="shared" ca="1" si="78"/>
        <v>0</v>
      </c>
      <c r="S203" s="124">
        <f t="shared" ca="1" si="78"/>
        <v>0</v>
      </c>
      <c r="T203" s="124">
        <f t="shared" ca="1" si="78"/>
        <v>0</v>
      </c>
      <c r="U203" s="124">
        <f t="shared" ca="1" si="78"/>
        <v>0</v>
      </c>
      <c r="V203" s="124">
        <f t="shared" ca="1" si="78"/>
        <v>0</v>
      </c>
      <c r="W203" s="124">
        <f t="shared" ca="1" si="78"/>
        <v>0</v>
      </c>
      <c r="X203" s="124">
        <f t="shared" ca="1" si="78"/>
        <v>0</v>
      </c>
      <c r="Y203" s="124">
        <f t="shared" ca="1" si="78"/>
        <v>0</v>
      </c>
      <c r="Z203" s="124">
        <f t="shared" ca="1" si="78"/>
        <v>0</v>
      </c>
      <c r="AA203" s="124">
        <f t="shared" ca="1" si="78"/>
        <v>0</v>
      </c>
      <c r="AB203" s="124">
        <f t="shared" ca="1" si="78"/>
        <v>0</v>
      </c>
      <c r="AC203" s="122">
        <f t="shared" ca="1" si="78"/>
        <v>0</v>
      </c>
      <c r="AD203" s="122">
        <f t="shared" ca="1" si="78"/>
        <v>0</v>
      </c>
    </row>
    <row r="204" spans="1:30" ht="12" customHeight="1">
      <c r="A204" s="68"/>
      <c r="B204" s="68"/>
      <c r="C204" s="69" t="s">
        <v>102</v>
      </c>
      <c r="D204" s="129" t="s">
        <v>60</v>
      </c>
      <c r="E204" s="5"/>
      <c r="F204" s="125"/>
      <c r="G204" s="125"/>
      <c r="H204" s="125"/>
      <c r="I204" s="125"/>
      <c r="J204" s="125"/>
      <c r="K204" s="125"/>
      <c r="L204" s="125"/>
      <c r="M204" s="125"/>
      <c r="N204" s="125"/>
      <c r="O204" s="125"/>
      <c r="P204" s="125"/>
      <c r="Q204" s="125"/>
      <c r="R204" s="125"/>
      <c r="S204" s="125"/>
      <c r="T204" s="125"/>
      <c r="U204" s="125"/>
      <c r="V204" s="125"/>
      <c r="W204" s="125"/>
      <c r="X204" s="125"/>
      <c r="Y204" s="125"/>
      <c r="Z204" s="125"/>
      <c r="AA204" s="125"/>
      <c r="AB204" s="125"/>
      <c r="AC204" s="125"/>
      <c r="AD204" s="125"/>
    </row>
    <row r="205" spans="1:30">
      <c r="A205" s="68"/>
      <c r="B205" s="68"/>
      <c r="C205" s="69" t="s">
        <v>103</v>
      </c>
      <c r="D205" s="129" t="s">
        <v>60</v>
      </c>
      <c r="E205" s="5"/>
      <c r="F205" s="122">
        <f>INDEX('Regulatory Asset Base'!J$155:J$164,                    MATCH($C188,'Regulatory Asset Base'!$C$155:$C$164,0))</f>
        <v>0</v>
      </c>
      <c r="G205" s="122">
        <f>INDEX('Regulatory Asset Base'!K$155:K$164,                    MATCH($C188,'Regulatory Asset Base'!$C$155:$C$164,0))</f>
        <v>0</v>
      </c>
      <c r="H205" s="122">
        <f>INDEX('Regulatory Asset Base'!L$155:L$164,                    MATCH($C188,'Regulatory Asset Base'!$C$155:$C$164,0))</f>
        <v>0</v>
      </c>
      <c r="I205" s="122">
        <f>INDEX('Regulatory Asset Base'!M$155:M$164,                    MATCH($C188,'Regulatory Asset Base'!$C$155:$C$164,0))</f>
        <v>0</v>
      </c>
      <c r="J205" s="122">
        <f>INDEX('Regulatory Asset Base'!N$155:N$164,                    MATCH($C188,'Regulatory Asset Base'!$C$155:$C$164,0))</f>
        <v>0</v>
      </c>
      <c r="K205" s="122">
        <f>INDEX('Regulatory Asset Base'!O$155:O$164,                    MATCH($C188,'Regulatory Asset Base'!$C$155:$C$164,0))</f>
        <v>0</v>
      </c>
      <c r="L205" s="122">
        <f>INDEX('Regulatory Asset Base'!P$155:P$164,                    MATCH($C188,'Regulatory Asset Base'!$C$155:$C$164,0))</f>
        <v>0</v>
      </c>
      <c r="M205" s="122">
        <f>INDEX('Regulatory Asset Base'!Q$155:Q$164,                    MATCH($C188,'Regulatory Asset Base'!$C$155:$C$164,0))</f>
        <v>0</v>
      </c>
      <c r="N205" s="122">
        <f>INDEX('Regulatory Asset Base'!R$155:R$164,                    MATCH($C188,'Regulatory Asset Base'!$C$155:$C$164,0))</f>
        <v>0</v>
      </c>
      <c r="O205" s="122">
        <f>INDEX('Regulatory Asset Base'!S$155:S$164,                    MATCH($C188,'Regulatory Asset Base'!$C$155:$C$164,0))</f>
        <v>0</v>
      </c>
      <c r="P205" s="122">
        <f>INDEX('Regulatory Asset Base'!T$155:T$164,                    MATCH($C188,'Regulatory Asset Base'!$C$155:$C$164,0))</f>
        <v>0</v>
      </c>
      <c r="Q205" s="122">
        <f>INDEX('Regulatory Asset Base'!U$155:U$164,                    MATCH($C188,'Regulatory Asset Base'!$C$155:$C$164,0))</f>
        <v>0</v>
      </c>
      <c r="R205" s="122">
        <f>INDEX('Regulatory Asset Base'!V$155:V$164,                    MATCH($C188,'Regulatory Asset Base'!$C$155:$C$164,0))</f>
        <v>0</v>
      </c>
      <c r="S205" s="122">
        <f>INDEX('Regulatory Asset Base'!W$155:W$164,                    MATCH($C188,'Regulatory Asset Base'!$C$155:$C$164,0))</f>
        <v>0</v>
      </c>
      <c r="T205" s="122">
        <f>INDEX('Regulatory Asset Base'!X$155:X$164,                    MATCH($C188,'Regulatory Asset Base'!$C$155:$C$164,0))</f>
        <v>0</v>
      </c>
      <c r="U205" s="122">
        <f>INDEX('Regulatory Asset Base'!Y$155:Y$164,                    MATCH($C188,'Regulatory Asset Base'!$C$155:$C$164,0))</f>
        <v>0</v>
      </c>
      <c r="V205" s="122">
        <f>INDEX('Regulatory Asset Base'!Z$155:Z$164,                    MATCH($C188,'Regulatory Asset Base'!$C$155:$C$164,0))</f>
        <v>0</v>
      </c>
      <c r="W205" s="122">
        <f>INDEX('Regulatory Asset Base'!AA$155:AA$164,                    MATCH($C188,'Regulatory Asset Base'!$C$155:$C$164,0))</f>
        <v>0</v>
      </c>
      <c r="X205" s="122">
        <f>INDEX('Regulatory Asset Base'!AB$155:AB$164,                    MATCH($C188,'Regulatory Asset Base'!$C$155:$C$164,0))</f>
        <v>0</v>
      </c>
      <c r="Y205" s="122">
        <f>INDEX('Regulatory Asset Base'!AC$155:AC$164,                    MATCH($C188,'Regulatory Asset Base'!$C$155:$C$164,0))</f>
        <v>0</v>
      </c>
      <c r="Z205" s="122">
        <f>INDEX('Regulatory Asset Base'!AD$155:AD$164,                    MATCH($C188,'Regulatory Asset Base'!$C$155:$C$164,0))</f>
        <v>0</v>
      </c>
      <c r="AA205" s="122">
        <f>INDEX('Regulatory Asset Base'!AE$155:AE$164,                    MATCH($C188,'Regulatory Asset Base'!$C$155:$C$164,0))</f>
        <v>0</v>
      </c>
      <c r="AB205" s="122">
        <f>INDEX('Regulatory Asset Base'!AF$155:AF$164,                    MATCH($C188,'Regulatory Asset Base'!$C$155:$C$164,0))</f>
        <v>0</v>
      </c>
      <c r="AC205" s="122">
        <f>INDEX('Regulatory Asset Base'!AG$155:AG$164,                    MATCH($C188,'Regulatory Asset Base'!$C$155:$C$164,0))</f>
        <v>0</v>
      </c>
      <c r="AD205" s="122">
        <f>INDEX('Regulatory Asset Base'!AH$155:AH$164,                    MATCH($C188,'Regulatory Asset Base'!$C$155:$C$164,0))</f>
        <v>0</v>
      </c>
    </row>
    <row r="206" spans="1:30">
      <c r="A206" s="68"/>
      <c r="B206" s="68"/>
      <c r="C206" s="69" t="s">
        <v>104</v>
      </c>
      <c r="D206" s="129" t="s">
        <v>60</v>
      </c>
      <c r="E206" s="5"/>
      <c r="F206" s="122">
        <f>F237</f>
        <v>0</v>
      </c>
      <c r="G206" s="122">
        <f ca="1">G237</f>
        <v>0</v>
      </c>
      <c r="H206" s="122">
        <f ca="1">H237</f>
        <v>0</v>
      </c>
      <c r="I206" s="122">
        <f t="shared" ref="I206:AD206" ca="1" si="79">I237</f>
        <v>0</v>
      </c>
      <c r="J206" s="122">
        <f t="shared" ca="1" si="79"/>
        <v>0</v>
      </c>
      <c r="K206" s="122">
        <f t="shared" ca="1" si="79"/>
        <v>0</v>
      </c>
      <c r="L206" s="122">
        <f t="shared" ca="1" si="79"/>
        <v>0</v>
      </c>
      <c r="M206" s="122">
        <f t="shared" ca="1" si="79"/>
        <v>0</v>
      </c>
      <c r="N206" s="122">
        <f t="shared" ca="1" si="79"/>
        <v>0</v>
      </c>
      <c r="O206" s="122">
        <f t="shared" ca="1" si="79"/>
        <v>0</v>
      </c>
      <c r="P206" s="122">
        <f t="shared" ca="1" si="79"/>
        <v>0</v>
      </c>
      <c r="Q206" s="122">
        <f t="shared" ca="1" si="79"/>
        <v>0</v>
      </c>
      <c r="R206" s="122">
        <f t="shared" ca="1" si="79"/>
        <v>0</v>
      </c>
      <c r="S206" s="122">
        <f t="shared" ca="1" si="79"/>
        <v>0</v>
      </c>
      <c r="T206" s="122">
        <f t="shared" ca="1" si="79"/>
        <v>0</v>
      </c>
      <c r="U206" s="122">
        <f t="shared" ca="1" si="79"/>
        <v>0</v>
      </c>
      <c r="V206" s="122">
        <f t="shared" ca="1" si="79"/>
        <v>0</v>
      </c>
      <c r="W206" s="122">
        <f t="shared" ca="1" si="79"/>
        <v>0</v>
      </c>
      <c r="X206" s="122">
        <f t="shared" ca="1" si="79"/>
        <v>0</v>
      </c>
      <c r="Y206" s="122">
        <f t="shared" ca="1" si="79"/>
        <v>0</v>
      </c>
      <c r="Z206" s="122">
        <f t="shared" ca="1" si="79"/>
        <v>0</v>
      </c>
      <c r="AA206" s="122">
        <f t="shared" ca="1" si="79"/>
        <v>0</v>
      </c>
      <c r="AB206" s="122">
        <f t="shared" ca="1" si="79"/>
        <v>0</v>
      </c>
      <c r="AC206" s="122">
        <f t="shared" ca="1" si="79"/>
        <v>0</v>
      </c>
      <c r="AD206" s="122">
        <f t="shared" ca="1" si="79"/>
        <v>0</v>
      </c>
    </row>
    <row r="207" spans="1:30">
      <c r="A207" s="68"/>
      <c r="B207" s="68"/>
      <c r="C207" s="69" t="s">
        <v>105</v>
      </c>
      <c r="D207" s="129" t="s">
        <v>60</v>
      </c>
      <c r="E207" s="5"/>
      <c r="F207" s="122">
        <f t="shared" ref="F207:G207" si="80">SUM(F203:F205)-F206</f>
        <v>0</v>
      </c>
      <c r="G207" s="122">
        <f t="shared" ca="1" si="80"/>
        <v>0</v>
      </c>
      <c r="H207" s="122">
        <f ca="1">SUM(H203:H205)-H206</f>
        <v>0</v>
      </c>
      <c r="I207" s="122">
        <f t="shared" ref="I207:J207" ca="1" si="81">SUM(I203:I205)-I206</f>
        <v>0</v>
      </c>
      <c r="J207" s="124">
        <f t="shared" ca="1" si="81"/>
        <v>0</v>
      </c>
      <c r="K207" s="124">
        <f t="shared" ref="K207:M207" ca="1" si="82">SUM(K203:K205)-K206</f>
        <v>0</v>
      </c>
      <c r="L207" s="124">
        <f t="shared" ca="1" si="82"/>
        <v>0</v>
      </c>
      <c r="M207" s="124">
        <f t="shared" ca="1" si="82"/>
        <v>0</v>
      </c>
      <c r="N207" s="124">
        <f t="shared" ref="N207:AD207" ca="1" si="83">SUM(N203:N205)-N206</f>
        <v>0</v>
      </c>
      <c r="O207" s="124">
        <f t="shared" ca="1" si="83"/>
        <v>0</v>
      </c>
      <c r="P207" s="124">
        <f t="shared" ca="1" si="83"/>
        <v>0</v>
      </c>
      <c r="Q207" s="124">
        <f t="shared" ca="1" si="83"/>
        <v>0</v>
      </c>
      <c r="R207" s="124">
        <f t="shared" ca="1" si="83"/>
        <v>0</v>
      </c>
      <c r="S207" s="124">
        <f t="shared" ca="1" si="83"/>
        <v>0</v>
      </c>
      <c r="T207" s="124">
        <f t="shared" ca="1" si="83"/>
        <v>0</v>
      </c>
      <c r="U207" s="124">
        <f t="shared" ca="1" si="83"/>
        <v>0</v>
      </c>
      <c r="V207" s="124">
        <f t="shared" ca="1" si="83"/>
        <v>0</v>
      </c>
      <c r="W207" s="124">
        <f t="shared" ca="1" si="83"/>
        <v>0</v>
      </c>
      <c r="X207" s="124">
        <f t="shared" ca="1" si="83"/>
        <v>0</v>
      </c>
      <c r="Y207" s="124">
        <f t="shared" ca="1" si="83"/>
        <v>0</v>
      </c>
      <c r="Z207" s="124">
        <f t="shared" ca="1" si="83"/>
        <v>0</v>
      </c>
      <c r="AA207" s="124">
        <f t="shared" ca="1" si="83"/>
        <v>0</v>
      </c>
      <c r="AB207" s="122">
        <f t="shared" ca="1" si="83"/>
        <v>0</v>
      </c>
      <c r="AC207" s="122">
        <f t="shared" ca="1" si="83"/>
        <v>0</v>
      </c>
      <c r="AD207" s="122">
        <f t="shared" ca="1" si="83"/>
        <v>0</v>
      </c>
    </row>
    <row r="208" spans="1:30">
      <c r="A208" s="5"/>
      <c r="B208" s="5"/>
      <c r="C208" s="5"/>
      <c r="D208" s="129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1:30">
      <c r="A209" s="5"/>
      <c r="B209" s="5"/>
      <c r="C209" s="5"/>
      <c r="D209" s="129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1:30">
      <c r="A210" s="68"/>
      <c r="B210" s="68"/>
      <c r="C210" s="69" t="s">
        <v>106</v>
      </c>
      <c r="D210" s="129" t="s">
        <v>60</v>
      </c>
      <c r="E210" s="5"/>
      <c r="F210" s="126">
        <f>F199</f>
        <v>70228874.050195709</v>
      </c>
      <c r="G210" s="124">
        <f ca="1">F210+G205-(G197+G206)</f>
        <v>66717430.347685926</v>
      </c>
      <c r="H210" s="124">
        <f t="shared" ref="H210:AD210" ca="1" si="84">G210+H205-(H197+H206)</f>
        <v>63205986.645176142</v>
      </c>
      <c r="I210" s="124">
        <f t="shared" ca="1" si="84"/>
        <v>59694542.942666359</v>
      </c>
      <c r="J210" s="124">
        <f t="shared" ca="1" si="84"/>
        <v>56183099.240156576</v>
      </c>
      <c r="K210" s="124">
        <f t="shared" ca="1" si="84"/>
        <v>52671655.537646793</v>
      </c>
      <c r="L210" s="124">
        <f t="shared" ca="1" si="84"/>
        <v>49160211.83513701</v>
      </c>
      <c r="M210" s="124">
        <f t="shared" ca="1" si="84"/>
        <v>45648768.132627226</v>
      </c>
      <c r="N210" s="124">
        <f t="shared" ca="1" si="84"/>
        <v>42137324.430117443</v>
      </c>
      <c r="O210" s="124">
        <f t="shared" ca="1" si="84"/>
        <v>38625880.72760766</v>
      </c>
      <c r="P210" s="124">
        <f t="shared" ca="1" si="84"/>
        <v>35114437.025097877</v>
      </c>
      <c r="Q210" s="124">
        <f t="shared" ca="1" si="84"/>
        <v>31602993.32258809</v>
      </c>
      <c r="R210" s="124">
        <f t="shared" ca="1" si="84"/>
        <v>28091549.620078303</v>
      </c>
      <c r="S210" s="124">
        <f t="shared" ca="1" si="84"/>
        <v>24580105.917568516</v>
      </c>
      <c r="T210" s="124">
        <f t="shared" ca="1" si="84"/>
        <v>21068662.215058729</v>
      </c>
      <c r="U210" s="124">
        <f t="shared" ca="1" si="84"/>
        <v>17557218.512548942</v>
      </c>
      <c r="V210" s="124">
        <f t="shared" ca="1" si="84"/>
        <v>14045774.810039157</v>
      </c>
      <c r="W210" s="124">
        <f t="shared" ca="1" si="84"/>
        <v>10534331.107529372</v>
      </c>
      <c r="X210" s="124">
        <f t="shared" ca="1" si="84"/>
        <v>7022887.4050195869</v>
      </c>
      <c r="Y210" s="124">
        <f t="shared" ca="1" si="84"/>
        <v>3511443.7025098014</v>
      </c>
      <c r="Z210" s="124">
        <f t="shared" ca="1" si="84"/>
        <v>1.5832483768463135E-8</v>
      </c>
      <c r="AA210" s="124">
        <f t="shared" ca="1" si="84"/>
        <v>1.5832483768463135E-8</v>
      </c>
      <c r="AB210" s="124">
        <f t="shared" ca="1" si="84"/>
        <v>1.5832483768463135E-8</v>
      </c>
      <c r="AC210" s="124">
        <f t="shared" ca="1" si="84"/>
        <v>1.5832483768463135E-8</v>
      </c>
      <c r="AD210" s="124">
        <f t="shared" ca="1" si="84"/>
        <v>1.5832483768463135E-8</v>
      </c>
    </row>
    <row r="211" spans="1:30">
      <c r="A211" s="68"/>
      <c r="B211" s="68"/>
      <c r="C211" s="67" t="s">
        <v>107</v>
      </c>
      <c r="D211" s="129" t="s">
        <v>60</v>
      </c>
      <c r="E211" s="5"/>
      <c r="F211" s="122">
        <f t="shared" ref="F211" si="85">(F236+F197)</f>
        <v>0</v>
      </c>
      <c r="G211" s="124">
        <f ca="1">(G197+G206)</f>
        <v>3511443.7025097855</v>
      </c>
      <c r="H211" s="124">
        <f ca="1">(H197+H206)</f>
        <v>3511443.7025097855</v>
      </c>
      <c r="I211" s="124">
        <f ca="1">(I197+I206)</f>
        <v>3511443.7025097855</v>
      </c>
      <c r="J211" s="124">
        <f t="shared" ref="J211:AD211" ca="1" si="86">(J197+J206)</f>
        <v>3511443.7025097855</v>
      </c>
      <c r="K211" s="124">
        <f t="shared" ca="1" si="86"/>
        <v>3511443.7025097855</v>
      </c>
      <c r="L211" s="124">
        <f t="shared" ca="1" si="86"/>
        <v>3511443.7025097855</v>
      </c>
      <c r="M211" s="124">
        <f t="shared" ca="1" si="86"/>
        <v>3511443.7025097855</v>
      </c>
      <c r="N211" s="124">
        <f t="shared" ca="1" si="86"/>
        <v>3511443.7025097855</v>
      </c>
      <c r="O211" s="124">
        <f t="shared" ca="1" si="86"/>
        <v>3511443.7025097855</v>
      </c>
      <c r="P211" s="124">
        <f t="shared" ca="1" si="86"/>
        <v>3511443.7025097855</v>
      </c>
      <c r="Q211" s="124">
        <f t="shared" ca="1" si="86"/>
        <v>3511443.7025097855</v>
      </c>
      <c r="R211" s="124">
        <f t="shared" ca="1" si="86"/>
        <v>3511443.7025097855</v>
      </c>
      <c r="S211" s="124">
        <f t="shared" ca="1" si="86"/>
        <v>3511443.7025097855</v>
      </c>
      <c r="T211" s="124">
        <f t="shared" ca="1" si="86"/>
        <v>3511443.7025097855</v>
      </c>
      <c r="U211" s="124">
        <f t="shared" ca="1" si="86"/>
        <v>3511443.7025097855</v>
      </c>
      <c r="V211" s="124">
        <f t="shared" ca="1" si="86"/>
        <v>3511443.7025097855</v>
      </c>
      <c r="W211" s="124">
        <f t="shared" ca="1" si="86"/>
        <v>3511443.7025097855</v>
      </c>
      <c r="X211" s="124">
        <f t="shared" ca="1" si="86"/>
        <v>3511443.7025097855</v>
      </c>
      <c r="Y211" s="124">
        <f t="shared" ca="1" si="86"/>
        <v>3511443.7025097855</v>
      </c>
      <c r="Z211" s="124">
        <f t="shared" ca="1" si="86"/>
        <v>3511443.7025097855</v>
      </c>
      <c r="AA211" s="124">
        <f t="shared" ca="1" si="86"/>
        <v>0</v>
      </c>
      <c r="AB211" s="124">
        <f t="shared" ca="1" si="86"/>
        <v>0</v>
      </c>
      <c r="AC211" s="124">
        <f t="shared" ca="1" si="86"/>
        <v>0</v>
      </c>
      <c r="AD211" s="124">
        <f t="shared" ca="1" si="86"/>
        <v>0</v>
      </c>
    </row>
    <row r="212" spans="1:30">
      <c r="A212" s="70"/>
      <c r="B212" s="71"/>
      <c r="C212" s="68"/>
      <c r="D212" s="132"/>
      <c r="E212" s="5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68"/>
      <c r="Q212" s="68"/>
      <c r="R212" s="68"/>
      <c r="S212" s="68"/>
      <c r="T212" s="68"/>
      <c r="U212" s="68"/>
    </row>
    <row r="213" spans="1:30">
      <c r="A213" s="7"/>
      <c r="B213" s="38"/>
      <c r="C213" s="72" t="s">
        <v>108</v>
      </c>
      <c r="D213" s="132"/>
      <c r="E213" s="5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7"/>
    </row>
    <row r="214" spans="1:30">
      <c r="A214" s="7"/>
      <c r="B214" s="38"/>
      <c r="C214" s="72"/>
      <c r="D214" s="132"/>
      <c r="E214" s="5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spans="1:30">
      <c r="A215" s="7"/>
      <c r="B215" s="38"/>
      <c r="C215" s="72"/>
      <c r="D215" s="132"/>
      <c r="E215" s="5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spans="1:30">
      <c r="A216" s="8"/>
      <c r="B216" s="62"/>
      <c r="C216" s="11" t="s">
        <v>109</v>
      </c>
      <c r="D216" s="132"/>
      <c r="E216" s="7" t="str">
        <f>C205</f>
        <v>Additional Asset - nominal value</v>
      </c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</row>
    <row r="217" spans="1:30" ht="12" customHeight="1">
      <c r="A217" s="73"/>
      <c r="B217" s="62"/>
      <c r="C217" s="74">
        <f>Assumptions!$E$10</f>
        <v>2025</v>
      </c>
      <c r="D217" s="132" t="s">
        <v>60</v>
      </c>
      <c r="E217" s="127"/>
      <c r="F217" s="127">
        <f t="shared" ref="F217:O226" si="87">IF(F$4&lt;$C217,0,IF(F$4&gt;=$C217+$D$12,0,$E217/$D$12))</f>
        <v>0</v>
      </c>
      <c r="G217" s="127">
        <f t="shared" si="87"/>
        <v>0</v>
      </c>
      <c r="H217" s="127">
        <f t="shared" si="87"/>
        <v>0</v>
      </c>
      <c r="I217" s="127">
        <f t="shared" si="87"/>
        <v>0</v>
      </c>
      <c r="J217" s="127">
        <f t="shared" si="87"/>
        <v>0</v>
      </c>
      <c r="K217" s="127">
        <f t="shared" si="87"/>
        <v>0</v>
      </c>
      <c r="L217" s="127">
        <f t="shared" si="87"/>
        <v>0</v>
      </c>
      <c r="M217" s="127">
        <f t="shared" si="87"/>
        <v>0</v>
      </c>
      <c r="N217" s="127">
        <f t="shared" si="87"/>
        <v>0</v>
      </c>
      <c r="O217" s="127">
        <f t="shared" si="87"/>
        <v>0</v>
      </c>
      <c r="P217" s="127">
        <f t="shared" ref="P217:AD226" si="88">IF(P$4&lt;$C217,0,IF(P$4&gt;=$C217+$D$12,0,$E217/$D$12))</f>
        <v>0</v>
      </c>
      <c r="Q217" s="127">
        <f t="shared" si="88"/>
        <v>0</v>
      </c>
      <c r="R217" s="127">
        <f t="shared" si="88"/>
        <v>0</v>
      </c>
      <c r="S217" s="127">
        <f t="shared" si="88"/>
        <v>0</v>
      </c>
      <c r="T217" s="127">
        <f t="shared" si="88"/>
        <v>0</v>
      </c>
      <c r="U217" s="127">
        <f t="shared" si="88"/>
        <v>0</v>
      </c>
      <c r="V217" s="127">
        <f t="shared" si="88"/>
        <v>0</v>
      </c>
      <c r="W217" s="127">
        <f t="shared" si="88"/>
        <v>0</v>
      </c>
      <c r="X217" s="127">
        <f t="shared" si="88"/>
        <v>0</v>
      </c>
      <c r="Y217" s="127">
        <f t="shared" si="88"/>
        <v>0</v>
      </c>
      <c r="Z217" s="127">
        <f t="shared" si="88"/>
        <v>0</v>
      </c>
      <c r="AA217" s="127">
        <f t="shared" si="88"/>
        <v>0</v>
      </c>
      <c r="AB217" s="127">
        <f t="shared" si="88"/>
        <v>0</v>
      </c>
      <c r="AC217" s="127">
        <f t="shared" si="88"/>
        <v>0</v>
      </c>
      <c r="AD217" s="127">
        <f t="shared" si="88"/>
        <v>0</v>
      </c>
    </row>
    <row r="218" spans="1:30">
      <c r="A218" s="75"/>
      <c r="B218" s="61"/>
      <c r="C218" s="74">
        <f>C217+1</f>
        <v>2026</v>
      </c>
      <c r="D218" s="132" t="s">
        <v>60</v>
      </c>
      <c r="E218" s="127">
        <f ca="1">OFFSET('Regulatory Asset Base'!$K$155,$D188-1,0)</f>
        <v>0</v>
      </c>
      <c r="F218" s="127">
        <f t="shared" si="87"/>
        <v>0</v>
      </c>
      <c r="G218" s="127">
        <f t="shared" ca="1" si="87"/>
        <v>0</v>
      </c>
      <c r="H218" s="127">
        <f t="shared" ca="1" si="87"/>
        <v>0</v>
      </c>
      <c r="I218" s="127">
        <f t="shared" ca="1" si="87"/>
        <v>0</v>
      </c>
      <c r="J218" s="127">
        <f t="shared" ca="1" si="87"/>
        <v>0</v>
      </c>
      <c r="K218" s="127">
        <f t="shared" ca="1" si="87"/>
        <v>0</v>
      </c>
      <c r="L218" s="127">
        <f t="shared" ca="1" si="87"/>
        <v>0</v>
      </c>
      <c r="M218" s="127">
        <f t="shared" ca="1" si="87"/>
        <v>0</v>
      </c>
      <c r="N218" s="127">
        <f t="shared" ca="1" si="87"/>
        <v>0</v>
      </c>
      <c r="O218" s="127">
        <f t="shared" ca="1" si="87"/>
        <v>0</v>
      </c>
      <c r="P218" s="127">
        <f t="shared" ca="1" si="88"/>
        <v>0</v>
      </c>
      <c r="Q218" s="127">
        <f t="shared" ca="1" si="88"/>
        <v>0</v>
      </c>
      <c r="R218" s="127">
        <f t="shared" ca="1" si="88"/>
        <v>0</v>
      </c>
      <c r="S218" s="127">
        <f t="shared" ca="1" si="88"/>
        <v>0</v>
      </c>
      <c r="T218" s="127">
        <f t="shared" ca="1" si="88"/>
        <v>0</v>
      </c>
      <c r="U218" s="127">
        <f t="shared" ca="1" si="88"/>
        <v>0</v>
      </c>
      <c r="V218" s="127">
        <f t="shared" ca="1" si="88"/>
        <v>0</v>
      </c>
      <c r="W218" s="127">
        <f t="shared" ca="1" si="88"/>
        <v>0</v>
      </c>
      <c r="X218" s="127">
        <f t="shared" ca="1" si="88"/>
        <v>0</v>
      </c>
      <c r="Y218" s="127">
        <f t="shared" ca="1" si="88"/>
        <v>0</v>
      </c>
      <c r="Z218" s="127">
        <f t="shared" ca="1" si="88"/>
        <v>0</v>
      </c>
      <c r="AA218" s="127">
        <f t="shared" si="88"/>
        <v>0</v>
      </c>
      <c r="AB218" s="127">
        <f t="shared" si="88"/>
        <v>0</v>
      </c>
      <c r="AC218" s="127">
        <f t="shared" si="88"/>
        <v>0</v>
      </c>
      <c r="AD218" s="127">
        <f t="shared" si="88"/>
        <v>0</v>
      </c>
    </row>
    <row r="219" spans="1:30">
      <c r="B219" s="49"/>
      <c r="C219" s="74">
        <f t="shared" ref="C219:C236" si="89">C218+1</f>
        <v>2027</v>
      </c>
      <c r="D219" s="132" t="s">
        <v>60</v>
      </c>
      <c r="E219" s="127">
        <f ca="1">OFFSET('Regulatory Asset Base'!$L$155,$D188-1,0)</f>
        <v>0</v>
      </c>
      <c r="F219" s="127">
        <f t="shared" si="87"/>
        <v>0</v>
      </c>
      <c r="G219" s="127">
        <f t="shared" si="87"/>
        <v>0</v>
      </c>
      <c r="H219" s="127">
        <f t="shared" ca="1" si="87"/>
        <v>0</v>
      </c>
      <c r="I219" s="127">
        <f t="shared" ca="1" si="87"/>
        <v>0</v>
      </c>
      <c r="J219" s="127">
        <f t="shared" ca="1" si="87"/>
        <v>0</v>
      </c>
      <c r="K219" s="127">
        <f t="shared" ca="1" si="87"/>
        <v>0</v>
      </c>
      <c r="L219" s="127">
        <f t="shared" ca="1" si="87"/>
        <v>0</v>
      </c>
      <c r="M219" s="127">
        <f t="shared" ca="1" si="87"/>
        <v>0</v>
      </c>
      <c r="N219" s="127">
        <f t="shared" ca="1" si="87"/>
        <v>0</v>
      </c>
      <c r="O219" s="127">
        <f t="shared" ca="1" si="87"/>
        <v>0</v>
      </c>
      <c r="P219" s="127">
        <f t="shared" ca="1" si="88"/>
        <v>0</v>
      </c>
      <c r="Q219" s="127">
        <f t="shared" ca="1" si="88"/>
        <v>0</v>
      </c>
      <c r="R219" s="127">
        <f t="shared" ca="1" si="88"/>
        <v>0</v>
      </c>
      <c r="S219" s="127">
        <f t="shared" ca="1" si="88"/>
        <v>0</v>
      </c>
      <c r="T219" s="127">
        <f t="shared" ca="1" si="88"/>
        <v>0</v>
      </c>
      <c r="U219" s="127">
        <f t="shared" ca="1" si="88"/>
        <v>0</v>
      </c>
      <c r="V219" s="127">
        <f t="shared" ca="1" si="88"/>
        <v>0</v>
      </c>
      <c r="W219" s="127">
        <f t="shared" ca="1" si="88"/>
        <v>0</v>
      </c>
      <c r="X219" s="127">
        <f t="shared" ca="1" si="88"/>
        <v>0</v>
      </c>
      <c r="Y219" s="127">
        <f t="shared" ca="1" si="88"/>
        <v>0</v>
      </c>
      <c r="Z219" s="127">
        <f t="shared" ca="1" si="88"/>
        <v>0</v>
      </c>
      <c r="AA219" s="127">
        <f t="shared" ca="1" si="88"/>
        <v>0</v>
      </c>
      <c r="AB219" s="127">
        <f t="shared" si="88"/>
        <v>0</v>
      </c>
      <c r="AC219" s="127">
        <f t="shared" si="88"/>
        <v>0</v>
      </c>
      <c r="AD219" s="127">
        <f t="shared" si="88"/>
        <v>0</v>
      </c>
    </row>
    <row r="220" spans="1:30">
      <c r="B220" s="49"/>
      <c r="C220" s="74">
        <f t="shared" si="89"/>
        <v>2028</v>
      </c>
      <c r="D220" s="132" t="s">
        <v>60</v>
      </c>
      <c r="E220" s="127">
        <f ca="1">OFFSET('Regulatory Asset Base'!$M$155,$D188-1,0)</f>
        <v>0</v>
      </c>
      <c r="F220" s="127">
        <f t="shared" si="87"/>
        <v>0</v>
      </c>
      <c r="G220" s="127">
        <f t="shared" si="87"/>
        <v>0</v>
      </c>
      <c r="H220" s="127">
        <f t="shared" si="87"/>
        <v>0</v>
      </c>
      <c r="I220" s="127">
        <f t="shared" ca="1" si="87"/>
        <v>0</v>
      </c>
      <c r="J220" s="127">
        <f t="shared" ca="1" si="87"/>
        <v>0</v>
      </c>
      <c r="K220" s="127">
        <f t="shared" ca="1" si="87"/>
        <v>0</v>
      </c>
      <c r="L220" s="127">
        <f t="shared" ca="1" si="87"/>
        <v>0</v>
      </c>
      <c r="M220" s="127">
        <f t="shared" ca="1" si="87"/>
        <v>0</v>
      </c>
      <c r="N220" s="127">
        <f t="shared" ca="1" si="87"/>
        <v>0</v>
      </c>
      <c r="O220" s="127">
        <f t="shared" ca="1" si="87"/>
        <v>0</v>
      </c>
      <c r="P220" s="127">
        <f t="shared" ca="1" si="88"/>
        <v>0</v>
      </c>
      <c r="Q220" s="127">
        <f t="shared" ca="1" si="88"/>
        <v>0</v>
      </c>
      <c r="R220" s="127">
        <f t="shared" ca="1" si="88"/>
        <v>0</v>
      </c>
      <c r="S220" s="127">
        <f t="shared" ca="1" si="88"/>
        <v>0</v>
      </c>
      <c r="T220" s="127">
        <f t="shared" ca="1" si="88"/>
        <v>0</v>
      </c>
      <c r="U220" s="127">
        <f t="shared" ca="1" si="88"/>
        <v>0</v>
      </c>
      <c r="V220" s="127">
        <f t="shared" ca="1" si="88"/>
        <v>0</v>
      </c>
      <c r="W220" s="127">
        <f t="shared" ca="1" si="88"/>
        <v>0</v>
      </c>
      <c r="X220" s="127">
        <f t="shared" ca="1" si="88"/>
        <v>0</v>
      </c>
      <c r="Y220" s="127">
        <f t="shared" ca="1" si="88"/>
        <v>0</v>
      </c>
      <c r="Z220" s="127">
        <f t="shared" ca="1" si="88"/>
        <v>0</v>
      </c>
      <c r="AA220" s="127">
        <f t="shared" ca="1" si="88"/>
        <v>0</v>
      </c>
      <c r="AB220" s="127">
        <f t="shared" ca="1" si="88"/>
        <v>0</v>
      </c>
      <c r="AC220" s="127">
        <f t="shared" si="88"/>
        <v>0</v>
      </c>
      <c r="AD220" s="127">
        <f t="shared" si="88"/>
        <v>0</v>
      </c>
    </row>
    <row r="221" spans="1:30">
      <c r="B221" s="49"/>
      <c r="C221" s="74">
        <f t="shared" si="89"/>
        <v>2029</v>
      </c>
      <c r="D221" s="132" t="s">
        <v>60</v>
      </c>
      <c r="E221" s="127">
        <f ca="1">OFFSET('Regulatory Asset Base'!$N$155,$D188-1,0)</f>
        <v>0</v>
      </c>
      <c r="F221" s="127">
        <f t="shared" si="87"/>
        <v>0</v>
      </c>
      <c r="G221" s="127">
        <f t="shared" si="87"/>
        <v>0</v>
      </c>
      <c r="H221" s="127">
        <f t="shared" si="87"/>
        <v>0</v>
      </c>
      <c r="I221" s="127">
        <f t="shared" si="87"/>
        <v>0</v>
      </c>
      <c r="J221" s="127">
        <f t="shared" ca="1" si="87"/>
        <v>0</v>
      </c>
      <c r="K221" s="127">
        <f t="shared" ca="1" si="87"/>
        <v>0</v>
      </c>
      <c r="L221" s="127">
        <f t="shared" ca="1" si="87"/>
        <v>0</v>
      </c>
      <c r="M221" s="127">
        <f t="shared" ca="1" si="87"/>
        <v>0</v>
      </c>
      <c r="N221" s="127">
        <f t="shared" ca="1" si="87"/>
        <v>0</v>
      </c>
      <c r="O221" s="127">
        <f t="shared" ca="1" si="87"/>
        <v>0</v>
      </c>
      <c r="P221" s="127">
        <f t="shared" ca="1" si="88"/>
        <v>0</v>
      </c>
      <c r="Q221" s="127">
        <f t="shared" ca="1" si="88"/>
        <v>0</v>
      </c>
      <c r="R221" s="127">
        <f t="shared" ca="1" si="88"/>
        <v>0</v>
      </c>
      <c r="S221" s="127">
        <f t="shared" ca="1" si="88"/>
        <v>0</v>
      </c>
      <c r="T221" s="127">
        <f t="shared" ca="1" si="88"/>
        <v>0</v>
      </c>
      <c r="U221" s="127">
        <f t="shared" ca="1" si="88"/>
        <v>0</v>
      </c>
      <c r="V221" s="127">
        <f t="shared" ca="1" si="88"/>
        <v>0</v>
      </c>
      <c r="W221" s="127">
        <f t="shared" ca="1" si="88"/>
        <v>0</v>
      </c>
      <c r="X221" s="127">
        <f t="shared" ca="1" si="88"/>
        <v>0</v>
      </c>
      <c r="Y221" s="127">
        <f t="shared" ca="1" si="88"/>
        <v>0</v>
      </c>
      <c r="Z221" s="127">
        <f t="shared" ca="1" si="88"/>
        <v>0</v>
      </c>
      <c r="AA221" s="127">
        <f t="shared" ca="1" si="88"/>
        <v>0</v>
      </c>
      <c r="AB221" s="127">
        <f t="shared" ca="1" si="88"/>
        <v>0</v>
      </c>
      <c r="AC221" s="127">
        <f t="shared" ca="1" si="88"/>
        <v>0</v>
      </c>
      <c r="AD221" s="127">
        <f t="shared" si="88"/>
        <v>0</v>
      </c>
    </row>
    <row r="222" spans="1:30">
      <c r="B222" s="49"/>
      <c r="C222" s="74">
        <f t="shared" si="89"/>
        <v>2030</v>
      </c>
      <c r="D222" s="132" t="s">
        <v>60</v>
      </c>
      <c r="E222" s="127">
        <f ca="1">OFFSET('Regulatory Asset Base'!$O$155,$D188-1,0)</f>
        <v>0</v>
      </c>
      <c r="F222" s="127">
        <f t="shared" si="87"/>
        <v>0</v>
      </c>
      <c r="G222" s="127">
        <f t="shared" si="87"/>
        <v>0</v>
      </c>
      <c r="H222" s="127">
        <f t="shared" si="87"/>
        <v>0</v>
      </c>
      <c r="I222" s="127">
        <f t="shared" si="87"/>
        <v>0</v>
      </c>
      <c r="J222" s="127">
        <f t="shared" si="87"/>
        <v>0</v>
      </c>
      <c r="K222" s="127">
        <f t="shared" ca="1" si="87"/>
        <v>0</v>
      </c>
      <c r="L222" s="127">
        <f t="shared" ca="1" si="87"/>
        <v>0</v>
      </c>
      <c r="M222" s="127">
        <f t="shared" ca="1" si="87"/>
        <v>0</v>
      </c>
      <c r="N222" s="127">
        <f t="shared" ca="1" si="87"/>
        <v>0</v>
      </c>
      <c r="O222" s="127">
        <f t="shared" ca="1" si="87"/>
        <v>0</v>
      </c>
      <c r="P222" s="127">
        <f t="shared" ca="1" si="88"/>
        <v>0</v>
      </c>
      <c r="Q222" s="127">
        <f t="shared" ca="1" si="88"/>
        <v>0</v>
      </c>
      <c r="R222" s="127">
        <f t="shared" ca="1" si="88"/>
        <v>0</v>
      </c>
      <c r="S222" s="127">
        <f t="shared" ca="1" si="88"/>
        <v>0</v>
      </c>
      <c r="T222" s="127">
        <f t="shared" ca="1" si="88"/>
        <v>0</v>
      </c>
      <c r="U222" s="127">
        <f t="shared" ca="1" si="88"/>
        <v>0</v>
      </c>
      <c r="V222" s="127">
        <f t="shared" ca="1" si="88"/>
        <v>0</v>
      </c>
      <c r="W222" s="127">
        <f t="shared" ca="1" si="88"/>
        <v>0</v>
      </c>
      <c r="X222" s="127">
        <f t="shared" ca="1" si="88"/>
        <v>0</v>
      </c>
      <c r="Y222" s="127">
        <f t="shared" ca="1" si="88"/>
        <v>0</v>
      </c>
      <c r="Z222" s="127">
        <f t="shared" ca="1" si="88"/>
        <v>0</v>
      </c>
      <c r="AA222" s="127">
        <f t="shared" ca="1" si="88"/>
        <v>0</v>
      </c>
      <c r="AB222" s="127">
        <f t="shared" ca="1" si="88"/>
        <v>0</v>
      </c>
      <c r="AC222" s="127">
        <f t="shared" ca="1" si="88"/>
        <v>0</v>
      </c>
      <c r="AD222" s="127">
        <f t="shared" ca="1" si="88"/>
        <v>0</v>
      </c>
    </row>
    <row r="223" spans="1:30">
      <c r="B223" s="49"/>
      <c r="C223" s="74">
        <f t="shared" si="89"/>
        <v>2031</v>
      </c>
      <c r="D223" s="132" t="s">
        <v>60</v>
      </c>
      <c r="E223" s="127">
        <f ca="1">OFFSET('Regulatory Asset Base'!$P$155,$D188-1,0)</f>
        <v>0</v>
      </c>
      <c r="F223" s="127">
        <f t="shared" si="87"/>
        <v>0</v>
      </c>
      <c r="G223" s="127">
        <f t="shared" si="87"/>
        <v>0</v>
      </c>
      <c r="H223" s="127">
        <f t="shared" si="87"/>
        <v>0</v>
      </c>
      <c r="I223" s="127">
        <f t="shared" si="87"/>
        <v>0</v>
      </c>
      <c r="J223" s="127">
        <f t="shared" si="87"/>
        <v>0</v>
      </c>
      <c r="K223" s="127">
        <f t="shared" si="87"/>
        <v>0</v>
      </c>
      <c r="L223" s="127">
        <f t="shared" ca="1" si="87"/>
        <v>0</v>
      </c>
      <c r="M223" s="127">
        <f t="shared" ca="1" si="87"/>
        <v>0</v>
      </c>
      <c r="N223" s="127">
        <f t="shared" ca="1" si="87"/>
        <v>0</v>
      </c>
      <c r="O223" s="127">
        <f t="shared" ca="1" si="87"/>
        <v>0</v>
      </c>
      <c r="P223" s="127">
        <f t="shared" ca="1" si="88"/>
        <v>0</v>
      </c>
      <c r="Q223" s="127">
        <f t="shared" ca="1" si="88"/>
        <v>0</v>
      </c>
      <c r="R223" s="127">
        <f t="shared" ca="1" si="88"/>
        <v>0</v>
      </c>
      <c r="S223" s="127">
        <f t="shared" ca="1" si="88"/>
        <v>0</v>
      </c>
      <c r="T223" s="127">
        <f t="shared" ca="1" si="88"/>
        <v>0</v>
      </c>
      <c r="U223" s="127">
        <f t="shared" ca="1" si="88"/>
        <v>0</v>
      </c>
      <c r="V223" s="127">
        <f t="shared" ca="1" si="88"/>
        <v>0</v>
      </c>
      <c r="W223" s="127">
        <f t="shared" ca="1" si="88"/>
        <v>0</v>
      </c>
      <c r="X223" s="127">
        <f t="shared" ca="1" si="88"/>
        <v>0</v>
      </c>
      <c r="Y223" s="127">
        <f t="shared" ca="1" si="88"/>
        <v>0</v>
      </c>
      <c r="Z223" s="127">
        <f t="shared" ca="1" si="88"/>
        <v>0</v>
      </c>
      <c r="AA223" s="127">
        <f t="shared" ca="1" si="88"/>
        <v>0</v>
      </c>
      <c r="AB223" s="127">
        <f t="shared" ca="1" si="88"/>
        <v>0</v>
      </c>
      <c r="AC223" s="127">
        <f t="shared" ca="1" si="88"/>
        <v>0</v>
      </c>
      <c r="AD223" s="127">
        <f t="shared" ca="1" si="88"/>
        <v>0</v>
      </c>
    </row>
    <row r="224" spans="1:30">
      <c r="A224" s="47" t="s">
        <v>110</v>
      </c>
      <c r="B224" s="49"/>
      <c r="C224" s="74">
        <f t="shared" si="89"/>
        <v>2032</v>
      </c>
      <c r="D224" s="132" t="s">
        <v>60</v>
      </c>
      <c r="E224" s="127">
        <f ca="1">OFFSET('Regulatory Asset Base'!$Q$155,$D188-1,0)</f>
        <v>0</v>
      </c>
      <c r="F224" s="127">
        <f t="shared" si="87"/>
        <v>0</v>
      </c>
      <c r="G224" s="127">
        <f t="shared" si="87"/>
        <v>0</v>
      </c>
      <c r="H224" s="127">
        <f t="shared" si="87"/>
        <v>0</v>
      </c>
      <c r="I224" s="127">
        <f t="shared" si="87"/>
        <v>0</v>
      </c>
      <c r="J224" s="127">
        <f t="shared" si="87"/>
        <v>0</v>
      </c>
      <c r="K224" s="127">
        <f t="shared" si="87"/>
        <v>0</v>
      </c>
      <c r="L224" s="127">
        <f t="shared" si="87"/>
        <v>0</v>
      </c>
      <c r="M224" s="127">
        <f t="shared" ca="1" si="87"/>
        <v>0</v>
      </c>
      <c r="N224" s="127">
        <f t="shared" ca="1" si="87"/>
        <v>0</v>
      </c>
      <c r="O224" s="127">
        <f t="shared" ca="1" si="87"/>
        <v>0</v>
      </c>
      <c r="P224" s="127">
        <f t="shared" ca="1" si="88"/>
        <v>0</v>
      </c>
      <c r="Q224" s="127">
        <f t="shared" ca="1" si="88"/>
        <v>0</v>
      </c>
      <c r="R224" s="127">
        <f t="shared" ca="1" si="88"/>
        <v>0</v>
      </c>
      <c r="S224" s="127">
        <f t="shared" ca="1" si="88"/>
        <v>0</v>
      </c>
      <c r="T224" s="127">
        <f t="shared" ca="1" si="88"/>
        <v>0</v>
      </c>
      <c r="U224" s="127">
        <f t="shared" ca="1" si="88"/>
        <v>0</v>
      </c>
      <c r="V224" s="127">
        <f t="shared" ca="1" si="88"/>
        <v>0</v>
      </c>
      <c r="W224" s="127">
        <f t="shared" ca="1" si="88"/>
        <v>0</v>
      </c>
      <c r="X224" s="127">
        <f t="shared" ca="1" si="88"/>
        <v>0</v>
      </c>
      <c r="Y224" s="127">
        <f t="shared" ca="1" si="88"/>
        <v>0</v>
      </c>
      <c r="Z224" s="127">
        <f t="shared" ca="1" si="88"/>
        <v>0</v>
      </c>
      <c r="AA224" s="127">
        <f t="shared" ca="1" si="88"/>
        <v>0</v>
      </c>
      <c r="AB224" s="127">
        <f t="shared" ca="1" si="88"/>
        <v>0</v>
      </c>
      <c r="AC224" s="127">
        <f t="shared" ca="1" si="88"/>
        <v>0</v>
      </c>
      <c r="AD224" s="127">
        <f t="shared" ca="1" si="88"/>
        <v>0</v>
      </c>
    </row>
    <row r="225" spans="1:30">
      <c r="B225" s="49"/>
      <c r="C225" s="74">
        <f t="shared" si="89"/>
        <v>2033</v>
      </c>
      <c r="D225" s="132" t="s">
        <v>60</v>
      </c>
      <c r="E225" s="127">
        <f ca="1">OFFSET('Regulatory Asset Base'!$R$155,$D188-1,0)</f>
        <v>0</v>
      </c>
      <c r="F225" s="127">
        <f t="shared" si="87"/>
        <v>0</v>
      </c>
      <c r="G225" s="127">
        <f t="shared" si="87"/>
        <v>0</v>
      </c>
      <c r="H225" s="127">
        <f t="shared" si="87"/>
        <v>0</v>
      </c>
      <c r="I225" s="127">
        <f t="shared" si="87"/>
        <v>0</v>
      </c>
      <c r="J225" s="127">
        <f t="shared" si="87"/>
        <v>0</v>
      </c>
      <c r="K225" s="127">
        <f t="shared" si="87"/>
        <v>0</v>
      </c>
      <c r="L225" s="127">
        <f t="shared" si="87"/>
        <v>0</v>
      </c>
      <c r="M225" s="127">
        <f t="shared" si="87"/>
        <v>0</v>
      </c>
      <c r="N225" s="127">
        <f t="shared" ca="1" si="87"/>
        <v>0</v>
      </c>
      <c r="O225" s="127">
        <f t="shared" ca="1" si="87"/>
        <v>0</v>
      </c>
      <c r="P225" s="127">
        <f t="shared" ca="1" si="88"/>
        <v>0</v>
      </c>
      <c r="Q225" s="127">
        <f t="shared" ca="1" si="88"/>
        <v>0</v>
      </c>
      <c r="R225" s="127">
        <f t="shared" ca="1" si="88"/>
        <v>0</v>
      </c>
      <c r="S225" s="127">
        <f t="shared" ca="1" si="88"/>
        <v>0</v>
      </c>
      <c r="T225" s="127">
        <f t="shared" ca="1" si="88"/>
        <v>0</v>
      </c>
      <c r="U225" s="127">
        <f t="shared" ca="1" si="88"/>
        <v>0</v>
      </c>
      <c r="V225" s="127">
        <f t="shared" ca="1" si="88"/>
        <v>0</v>
      </c>
      <c r="W225" s="127">
        <f t="shared" ca="1" si="88"/>
        <v>0</v>
      </c>
      <c r="X225" s="127">
        <f t="shared" ca="1" si="88"/>
        <v>0</v>
      </c>
      <c r="Y225" s="127">
        <f t="shared" ca="1" si="88"/>
        <v>0</v>
      </c>
      <c r="Z225" s="127">
        <f t="shared" ca="1" si="88"/>
        <v>0</v>
      </c>
      <c r="AA225" s="127">
        <f t="shared" ca="1" si="88"/>
        <v>0</v>
      </c>
      <c r="AB225" s="127">
        <f t="shared" ca="1" si="88"/>
        <v>0</v>
      </c>
      <c r="AC225" s="127">
        <f t="shared" ca="1" si="88"/>
        <v>0</v>
      </c>
      <c r="AD225" s="127">
        <f t="shared" ca="1" si="88"/>
        <v>0</v>
      </c>
    </row>
    <row r="226" spans="1:30">
      <c r="B226" s="49"/>
      <c r="C226" s="74">
        <f t="shared" si="89"/>
        <v>2034</v>
      </c>
      <c r="D226" s="132" t="s">
        <v>60</v>
      </c>
      <c r="E226" s="127">
        <f ca="1">OFFSET('Regulatory Asset Base'!$S$155,$D188-1,0)</f>
        <v>0</v>
      </c>
      <c r="F226" s="127">
        <f t="shared" si="87"/>
        <v>0</v>
      </c>
      <c r="G226" s="127">
        <f t="shared" si="87"/>
        <v>0</v>
      </c>
      <c r="H226" s="127">
        <f t="shared" si="87"/>
        <v>0</v>
      </c>
      <c r="I226" s="127">
        <f t="shared" si="87"/>
        <v>0</v>
      </c>
      <c r="J226" s="127">
        <f t="shared" si="87"/>
        <v>0</v>
      </c>
      <c r="K226" s="127">
        <f t="shared" si="87"/>
        <v>0</v>
      </c>
      <c r="L226" s="127">
        <f t="shared" si="87"/>
        <v>0</v>
      </c>
      <c r="M226" s="127">
        <f t="shared" si="87"/>
        <v>0</v>
      </c>
      <c r="N226" s="127">
        <f t="shared" si="87"/>
        <v>0</v>
      </c>
      <c r="O226" s="127">
        <f t="shared" ca="1" si="87"/>
        <v>0</v>
      </c>
      <c r="P226" s="127">
        <f t="shared" ca="1" si="88"/>
        <v>0</v>
      </c>
      <c r="Q226" s="127">
        <f t="shared" ca="1" si="88"/>
        <v>0</v>
      </c>
      <c r="R226" s="127">
        <f t="shared" ca="1" si="88"/>
        <v>0</v>
      </c>
      <c r="S226" s="127">
        <f t="shared" ca="1" si="88"/>
        <v>0</v>
      </c>
      <c r="T226" s="127">
        <f t="shared" ca="1" si="88"/>
        <v>0</v>
      </c>
      <c r="U226" s="127">
        <f t="shared" ca="1" si="88"/>
        <v>0</v>
      </c>
      <c r="V226" s="127">
        <f t="shared" ca="1" si="88"/>
        <v>0</v>
      </c>
      <c r="W226" s="127">
        <f t="shared" ca="1" si="88"/>
        <v>0</v>
      </c>
      <c r="X226" s="127">
        <f t="shared" ca="1" si="88"/>
        <v>0</v>
      </c>
      <c r="Y226" s="127">
        <f t="shared" ca="1" si="88"/>
        <v>0</v>
      </c>
      <c r="Z226" s="127">
        <f t="shared" ca="1" si="88"/>
        <v>0</v>
      </c>
      <c r="AA226" s="127">
        <f t="shared" ca="1" si="88"/>
        <v>0</v>
      </c>
      <c r="AB226" s="127">
        <f t="shared" ca="1" si="88"/>
        <v>0</v>
      </c>
      <c r="AC226" s="127">
        <f t="shared" ca="1" si="88"/>
        <v>0</v>
      </c>
      <c r="AD226" s="127">
        <f t="shared" ca="1" si="88"/>
        <v>0</v>
      </c>
    </row>
    <row r="227" spans="1:30">
      <c r="B227" s="49"/>
      <c r="C227" s="74">
        <f t="shared" si="89"/>
        <v>2035</v>
      </c>
      <c r="D227" s="132" t="s">
        <v>60</v>
      </c>
      <c r="E227" s="127">
        <f ca="1">OFFSET('Regulatory Asset Base'!$T$155,$D188-1,0)</f>
        <v>0</v>
      </c>
      <c r="F227" s="127">
        <f t="shared" ref="F227:O236" si="90">IF(F$4&lt;$C227,0,IF(F$4&gt;=$C227+$D$12,0,$E227/$D$12))</f>
        <v>0</v>
      </c>
      <c r="G227" s="127">
        <f t="shared" si="90"/>
        <v>0</v>
      </c>
      <c r="H227" s="127">
        <f t="shared" si="90"/>
        <v>0</v>
      </c>
      <c r="I227" s="127">
        <f t="shared" si="90"/>
        <v>0</v>
      </c>
      <c r="J227" s="127">
        <f t="shared" si="90"/>
        <v>0</v>
      </c>
      <c r="K227" s="127">
        <f t="shared" si="90"/>
        <v>0</v>
      </c>
      <c r="L227" s="127">
        <f t="shared" si="90"/>
        <v>0</v>
      </c>
      <c r="M227" s="127">
        <f t="shared" si="90"/>
        <v>0</v>
      </c>
      <c r="N227" s="127">
        <f t="shared" si="90"/>
        <v>0</v>
      </c>
      <c r="O227" s="127">
        <f t="shared" si="90"/>
        <v>0</v>
      </c>
      <c r="P227" s="127">
        <f t="shared" ref="P227:AD236" ca="1" si="91">IF(P$4&lt;$C227,0,IF(P$4&gt;=$C227+$D$12,0,$E227/$D$12))</f>
        <v>0</v>
      </c>
      <c r="Q227" s="127">
        <f t="shared" ca="1" si="91"/>
        <v>0</v>
      </c>
      <c r="R227" s="127">
        <f t="shared" ca="1" si="91"/>
        <v>0</v>
      </c>
      <c r="S227" s="127">
        <f t="shared" ca="1" si="91"/>
        <v>0</v>
      </c>
      <c r="T227" s="127">
        <f t="shared" ca="1" si="91"/>
        <v>0</v>
      </c>
      <c r="U227" s="127">
        <f t="shared" ca="1" si="91"/>
        <v>0</v>
      </c>
      <c r="V227" s="127">
        <f t="shared" ca="1" si="91"/>
        <v>0</v>
      </c>
      <c r="W227" s="127">
        <f t="shared" ca="1" si="91"/>
        <v>0</v>
      </c>
      <c r="X227" s="127">
        <f t="shared" ca="1" si="91"/>
        <v>0</v>
      </c>
      <c r="Y227" s="127">
        <f t="shared" ca="1" si="91"/>
        <v>0</v>
      </c>
      <c r="Z227" s="127">
        <f t="shared" ca="1" si="91"/>
        <v>0</v>
      </c>
      <c r="AA227" s="127">
        <f t="shared" ca="1" si="91"/>
        <v>0</v>
      </c>
      <c r="AB227" s="127">
        <f t="shared" ca="1" si="91"/>
        <v>0</v>
      </c>
      <c r="AC227" s="127">
        <f t="shared" ca="1" si="91"/>
        <v>0</v>
      </c>
      <c r="AD227" s="127">
        <f t="shared" ca="1" si="91"/>
        <v>0</v>
      </c>
    </row>
    <row r="228" spans="1:30">
      <c r="B228" s="49"/>
      <c r="C228" s="74">
        <f t="shared" si="89"/>
        <v>2036</v>
      </c>
      <c r="D228" s="132" t="s">
        <v>60</v>
      </c>
      <c r="E228" s="127">
        <f ca="1">OFFSET('Regulatory Asset Base'!$U$155,$D188-1,0)</f>
        <v>0</v>
      </c>
      <c r="F228" s="127">
        <f t="shared" si="90"/>
        <v>0</v>
      </c>
      <c r="G228" s="127">
        <f t="shared" si="90"/>
        <v>0</v>
      </c>
      <c r="H228" s="127">
        <f t="shared" si="90"/>
        <v>0</v>
      </c>
      <c r="I228" s="127">
        <f t="shared" si="90"/>
        <v>0</v>
      </c>
      <c r="J228" s="127">
        <f t="shared" si="90"/>
        <v>0</v>
      </c>
      <c r="K228" s="127">
        <f t="shared" si="90"/>
        <v>0</v>
      </c>
      <c r="L228" s="127">
        <f t="shared" si="90"/>
        <v>0</v>
      </c>
      <c r="M228" s="127">
        <f t="shared" si="90"/>
        <v>0</v>
      </c>
      <c r="N228" s="127">
        <f t="shared" si="90"/>
        <v>0</v>
      </c>
      <c r="O228" s="127">
        <f t="shared" si="90"/>
        <v>0</v>
      </c>
      <c r="P228" s="127">
        <f t="shared" si="91"/>
        <v>0</v>
      </c>
      <c r="Q228" s="127">
        <f t="shared" ca="1" si="91"/>
        <v>0</v>
      </c>
      <c r="R228" s="127">
        <f t="shared" ca="1" si="91"/>
        <v>0</v>
      </c>
      <c r="S228" s="127">
        <f t="shared" ca="1" si="91"/>
        <v>0</v>
      </c>
      <c r="T228" s="127">
        <f t="shared" ca="1" si="91"/>
        <v>0</v>
      </c>
      <c r="U228" s="127">
        <f t="shared" ca="1" si="91"/>
        <v>0</v>
      </c>
      <c r="V228" s="127">
        <f t="shared" ca="1" si="91"/>
        <v>0</v>
      </c>
      <c r="W228" s="127">
        <f t="shared" ca="1" si="91"/>
        <v>0</v>
      </c>
      <c r="X228" s="127">
        <f t="shared" ca="1" si="91"/>
        <v>0</v>
      </c>
      <c r="Y228" s="127">
        <f t="shared" ca="1" si="91"/>
        <v>0</v>
      </c>
      <c r="Z228" s="127">
        <f t="shared" ca="1" si="91"/>
        <v>0</v>
      </c>
      <c r="AA228" s="127">
        <f t="shared" ca="1" si="91"/>
        <v>0</v>
      </c>
      <c r="AB228" s="127">
        <f t="shared" ca="1" si="91"/>
        <v>0</v>
      </c>
      <c r="AC228" s="127">
        <f t="shared" ca="1" si="91"/>
        <v>0</v>
      </c>
      <c r="AD228" s="127">
        <f t="shared" ca="1" si="91"/>
        <v>0</v>
      </c>
    </row>
    <row r="229" spans="1:30">
      <c r="B229" s="49"/>
      <c r="C229" s="74">
        <f t="shared" si="89"/>
        <v>2037</v>
      </c>
      <c r="D229" s="132" t="s">
        <v>60</v>
      </c>
      <c r="E229" s="127">
        <f ca="1">OFFSET('Regulatory Asset Base'!$V$155,$D188-1,0)</f>
        <v>0</v>
      </c>
      <c r="F229" s="127">
        <f t="shared" si="90"/>
        <v>0</v>
      </c>
      <c r="G229" s="127">
        <f t="shared" si="90"/>
        <v>0</v>
      </c>
      <c r="H229" s="127">
        <f t="shared" si="90"/>
        <v>0</v>
      </c>
      <c r="I229" s="127">
        <f t="shared" si="90"/>
        <v>0</v>
      </c>
      <c r="J229" s="127">
        <f t="shared" si="90"/>
        <v>0</v>
      </c>
      <c r="K229" s="127">
        <f t="shared" si="90"/>
        <v>0</v>
      </c>
      <c r="L229" s="127">
        <f t="shared" si="90"/>
        <v>0</v>
      </c>
      <c r="M229" s="127">
        <f t="shared" si="90"/>
        <v>0</v>
      </c>
      <c r="N229" s="127">
        <f t="shared" si="90"/>
        <v>0</v>
      </c>
      <c r="O229" s="127">
        <f t="shared" si="90"/>
        <v>0</v>
      </c>
      <c r="P229" s="127">
        <f t="shared" si="91"/>
        <v>0</v>
      </c>
      <c r="Q229" s="127">
        <f t="shared" si="91"/>
        <v>0</v>
      </c>
      <c r="R229" s="127">
        <f t="shared" ca="1" si="91"/>
        <v>0</v>
      </c>
      <c r="S229" s="127">
        <f t="shared" ca="1" si="91"/>
        <v>0</v>
      </c>
      <c r="T229" s="127">
        <f t="shared" ca="1" si="91"/>
        <v>0</v>
      </c>
      <c r="U229" s="127">
        <f t="shared" ca="1" si="91"/>
        <v>0</v>
      </c>
      <c r="V229" s="127">
        <f t="shared" ca="1" si="91"/>
        <v>0</v>
      </c>
      <c r="W229" s="127">
        <f t="shared" ca="1" si="91"/>
        <v>0</v>
      </c>
      <c r="X229" s="127">
        <f t="shared" ca="1" si="91"/>
        <v>0</v>
      </c>
      <c r="Y229" s="127">
        <f t="shared" ca="1" si="91"/>
        <v>0</v>
      </c>
      <c r="Z229" s="127">
        <f t="shared" ca="1" si="91"/>
        <v>0</v>
      </c>
      <c r="AA229" s="127">
        <f t="shared" ca="1" si="91"/>
        <v>0</v>
      </c>
      <c r="AB229" s="127">
        <f t="shared" ca="1" si="91"/>
        <v>0</v>
      </c>
      <c r="AC229" s="127">
        <f t="shared" ca="1" si="91"/>
        <v>0</v>
      </c>
      <c r="AD229" s="127">
        <f t="shared" ca="1" si="91"/>
        <v>0</v>
      </c>
    </row>
    <row r="230" spans="1:30">
      <c r="B230" s="49"/>
      <c r="C230" s="74">
        <f t="shared" si="89"/>
        <v>2038</v>
      </c>
      <c r="D230" s="132" t="s">
        <v>60</v>
      </c>
      <c r="E230" s="127">
        <f ca="1">OFFSET('Regulatory Asset Base'!$W$155,$D188-1,0)</f>
        <v>0</v>
      </c>
      <c r="F230" s="127">
        <f t="shared" si="90"/>
        <v>0</v>
      </c>
      <c r="G230" s="127">
        <f t="shared" si="90"/>
        <v>0</v>
      </c>
      <c r="H230" s="127">
        <f t="shared" si="90"/>
        <v>0</v>
      </c>
      <c r="I230" s="127">
        <f t="shared" si="90"/>
        <v>0</v>
      </c>
      <c r="J230" s="127">
        <f t="shared" si="90"/>
        <v>0</v>
      </c>
      <c r="K230" s="127">
        <f t="shared" si="90"/>
        <v>0</v>
      </c>
      <c r="L230" s="127">
        <f t="shared" si="90"/>
        <v>0</v>
      </c>
      <c r="M230" s="127">
        <f t="shared" si="90"/>
        <v>0</v>
      </c>
      <c r="N230" s="127">
        <f t="shared" si="90"/>
        <v>0</v>
      </c>
      <c r="O230" s="127">
        <f t="shared" si="90"/>
        <v>0</v>
      </c>
      <c r="P230" s="127">
        <f t="shared" si="91"/>
        <v>0</v>
      </c>
      <c r="Q230" s="127">
        <f t="shared" si="91"/>
        <v>0</v>
      </c>
      <c r="R230" s="127">
        <f t="shared" si="91"/>
        <v>0</v>
      </c>
      <c r="S230" s="127">
        <f t="shared" ca="1" si="91"/>
        <v>0</v>
      </c>
      <c r="T230" s="127">
        <f t="shared" ca="1" si="91"/>
        <v>0</v>
      </c>
      <c r="U230" s="127">
        <f t="shared" ca="1" si="91"/>
        <v>0</v>
      </c>
      <c r="V230" s="127">
        <f t="shared" ca="1" si="91"/>
        <v>0</v>
      </c>
      <c r="W230" s="127">
        <f t="shared" ca="1" si="91"/>
        <v>0</v>
      </c>
      <c r="X230" s="127">
        <f t="shared" ca="1" si="91"/>
        <v>0</v>
      </c>
      <c r="Y230" s="127">
        <f t="shared" ca="1" si="91"/>
        <v>0</v>
      </c>
      <c r="Z230" s="127">
        <f t="shared" ca="1" si="91"/>
        <v>0</v>
      </c>
      <c r="AA230" s="127">
        <f t="shared" ca="1" si="91"/>
        <v>0</v>
      </c>
      <c r="AB230" s="127">
        <f t="shared" ca="1" si="91"/>
        <v>0</v>
      </c>
      <c r="AC230" s="127">
        <f t="shared" ca="1" si="91"/>
        <v>0</v>
      </c>
      <c r="AD230" s="127">
        <f t="shared" ca="1" si="91"/>
        <v>0</v>
      </c>
    </row>
    <row r="231" spans="1:30">
      <c r="B231" s="49"/>
      <c r="C231" s="74">
        <f t="shared" si="89"/>
        <v>2039</v>
      </c>
      <c r="D231" s="132" t="s">
        <v>60</v>
      </c>
      <c r="E231" s="127">
        <f ca="1">OFFSET('Regulatory Asset Base'!$X$155,$D188-1,0)</f>
        <v>0</v>
      </c>
      <c r="F231" s="127">
        <f t="shared" si="90"/>
        <v>0</v>
      </c>
      <c r="G231" s="127">
        <f t="shared" si="90"/>
        <v>0</v>
      </c>
      <c r="H231" s="127">
        <f t="shared" si="90"/>
        <v>0</v>
      </c>
      <c r="I231" s="127">
        <f t="shared" si="90"/>
        <v>0</v>
      </c>
      <c r="J231" s="127">
        <f t="shared" si="90"/>
        <v>0</v>
      </c>
      <c r="K231" s="127">
        <f t="shared" si="90"/>
        <v>0</v>
      </c>
      <c r="L231" s="127">
        <f t="shared" si="90"/>
        <v>0</v>
      </c>
      <c r="M231" s="127">
        <f t="shared" si="90"/>
        <v>0</v>
      </c>
      <c r="N231" s="127">
        <f t="shared" si="90"/>
        <v>0</v>
      </c>
      <c r="O231" s="127">
        <f t="shared" si="90"/>
        <v>0</v>
      </c>
      <c r="P231" s="127">
        <f t="shared" si="91"/>
        <v>0</v>
      </c>
      <c r="Q231" s="127">
        <f t="shared" si="91"/>
        <v>0</v>
      </c>
      <c r="R231" s="127">
        <f t="shared" si="91"/>
        <v>0</v>
      </c>
      <c r="S231" s="127">
        <f t="shared" si="91"/>
        <v>0</v>
      </c>
      <c r="T231" s="127">
        <f t="shared" ca="1" si="91"/>
        <v>0</v>
      </c>
      <c r="U231" s="127">
        <f t="shared" ca="1" si="91"/>
        <v>0</v>
      </c>
      <c r="V231" s="127">
        <f t="shared" ca="1" si="91"/>
        <v>0</v>
      </c>
      <c r="W231" s="127">
        <f t="shared" ca="1" si="91"/>
        <v>0</v>
      </c>
      <c r="X231" s="127">
        <f t="shared" ca="1" si="91"/>
        <v>0</v>
      </c>
      <c r="Y231" s="127">
        <f t="shared" ca="1" si="91"/>
        <v>0</v>
      </c>
      <c r="Z231" s="127">
        <f t="shared" ca="1" si="91"/>
        <v>0</v>
      </c>
      <c r="AA231" s="127">
        <f t="shared" ca="1" si="91"/>
        <v>0</v>
      </c>
      <c r="AB231" s="127">
        <f t="shared" ca="1" si="91"/>
        <v>0</v>
      </c>
      <c r="AC231" s="127">
        <f t="shared" ca="1" si="91"/>
        <v>0</v>
      </c>
      <c r="AD231" s="127">
        <f t="shared" ca="1" si="91"/>
        <v>0</v>
      </c>
    </row>
    <row r="232" spans="1:30">
      <c r="B232" s="49"/>
      <c r="C232" s="74">
        <f t="shared" si="89"/>
        <v>2040</v>
      </c>
      <c r="D232" s="132" t="s">
        <v>60</v>
      </c>
      <c r="E232" s="127">
        <f ca="1">OFFSET('Regulatory Asset Base'!$Y$155,$D188-1,0)</f>
        <v>0</v>
      </c>
      <c r="F232" s="127">
        <f t="shared" si="90"/>
        <v>0</v>
      </c>
      <c r="G232" s="127">
        <f t="shared" si="90"/>
        <v>0</v>
      </c>
      <c r="H232" s="127">
        <f t="shared" si="90"/>
        <v>0</v>
      </c>
      <c r="I232" s="127">
        <f t="shared" si="90"/>
        <v>0</v>
      </c>
      <c r="J232" s="127">
        <f t="shared" si="90"/>
        <v>0</v>
      </c>
      <c r="K232" s="127">
        <f t="shared" si="90"/>
        <v>0</v>
      </c>
      <c r="L232" s="127">
        <f t="shared" si="90"/>
        <v>0</v>
      </c>
      <c r="M232" s="127">
        <f t="shared" si="90"/>
        <v>0</v>
      </c>
      <c r="N232" s="127">
        <f t="shared" si="90"/>
        <v>0</v>
      </c>
      <c r="O232" s="127">
        <f t="shared" si="90"/>
        <v>0</v>
      </c>
      <c r="P232" s="127">
        <f t="shared" si="91"/>
        <v>0</v>
      </c>
      <c r="Q232" s="127">
        <f t="shared" si="91"/>
        <v>0</v>
      </c>
      <c r="R232" s="127">
        <f t="shared" si="91"/>
        <v>0</v>
      </c>
      <c r="S232" s="127">
        <f t="shared" si="91"/>
        <v>0</v>
      </c>
      <c r="T232" s="127">
        <f t="shared" si="91"/>
        <v>0</v>
      </c>
      <c r="U232" s="127">
        <f t="shared" ca="1" si="91"/>
        <v>0</v>
      </c>
      <c r="V232" s="127">
        <f t="shared" ca="1" si="91"/>
        <v>0</v>
      </c>
      <c r="W232" s="127">
        <f t="shared" ca="1" si="91"/>
        <v>0</v>
      </c>
      <c r="X232" s="127">
        <f t="shared" ca="1" si="91"/>
        <v>0</v>
      </c>
      <c r="Y232" s="127">
        <f t="shared" ca="1" si="91"/>
        <v>0</v>
      </c>
      <c r="Z232" s="127">
        <f t="shared" ca="1" si="91"/>
        <v>0</v>
      </c>
      <c r="AA232" s="127">
        <f t="shared" ca="1" si="91"/>
        <v>0</v>
      </c>
      <c r="AB232" s="127">
        <f t="shared" ca="1" si="91"/>
        <v>0</v>
      </c>
      <c r="AC232" s="127">
        <f t="shared" ca="1" si="91"/>
        <v>0</v>
      </c>
      <c r="AD232" s="127">
        <f t="shared" ca="1" si="91"/>
        <v>0</v>
      </c>
    </row>
    <row r="233" spans="1:30">
      <c r="B233" s="49"/>
      <c r="C233" s="74">
        <f t="shared" si="89"/>
        <v>2041</v>
      </c>
      <c r="D233" s="132" t="s">
        <v>60</v>
      </c>
      <c r="E233" s="127">
        <f ca="1">OFFSET('Regulatory Asset Base'!$Z$155,$D188-1,0)</f>
        <v>0</v>
      </c>
      <c r="F233" s="127">
        <f t="shared" si="90"/>
        <v>0</v>
      </c>
      <c r="G233" s="127">
        <f t="shared" si="90"/>
        <v>0</v>
      </c>
      <c r="H233" s="127">
        <f t="shared" si="90"/>
        <v>0</v>
      </c>
      <c r="I233" s="127">
        <f t="shared" si="90"/>
        <v>0</v>
      </c>
      <c r="J233" s="127">
        <f t="shared" si="90"/>
        <v>0</v>
      </c>
      <c r="K233" s="127">
        <f t="shared" si="90"/>
        <v>0</v>
      </c>
      <c r="L233" s="127">
        <f t="shared" si="90"/>
        <v>0</v>
      </c>
      <c r="M233" s="127">
        <f t="shared" si="90"/>
        <v>0</v>
      </c>
      <c r="N233" s="127">
        <f t="shared" si="90"/>
        <v>0</v>
      </c>
      <c r="O233" s="127">
        <f t="shared" si="90"/>
        <v>0</v>
      </c>
      <c r="P233" s="127">
        <f t="shared" si="91"/>
        <v>0</v>
      </c>
      <c r="Q233" s="127">
        <f t="shared" si="91"/>
        <v>0</v>
      </c>
      <c r="R233" s="127">
        <f t="shared" si="91"/>
        <v>0</v>
      </c>
      <c r="S233" s="127">
        <f t="shared" si="91"/>
        <v>0</v>
      </c>
      <c r="T233" s="127">
        <f t="shared" si="91"/>
        <v>0</v>
      </c>
      <c r="U233" s="127">
        <f t="shared" si="91"/>
        <v>0</v>
      </c>
      <c r="V233" s="127">
        <f t="shared" ca="1" si="91"/>
        <v>0</v>
      </c>
      <c r="W233" s="127">
        <f t="shared" ca="1" si="91"/>
        <v>0</v>
      </c>
      <c r="X233" s="127">
        <f t="shared" ca="1" si="91"/>
        <v>0</v>
      </c>
      <c r="Y233" s="127">
        <f t="shared" ca="1" si="91"/>
        <v>0</v>
      </c>
      <c r="Z233" s="127">
        <f t="shared" ca="1" si="91"/>
        <v>0</v>
      </c>
      <c r="AA233" s="127">
        <f t="shared" ca="1" si="91"/>
        <v>0</v>
      </c>
      <c r="AB233" s="127">
        <f t="shared" ca="1" si="91"/>
        <v>0</v>
      </c>
      <c r="AC233" s="127">
        <f t="shared" ca="1" si="91"/>
        <v>0</v>
      </c>
      <c r="AD233" s="127">
        <f t="shared" ca="1" si="91"/>
        <v>0</v>
      </c>
    </row>
    <row r="234" spans="1:30">
      <c r="B234" s="49"/>
      <c r="C234" s="74">
        <f t="shared" si="89"/>
        <v>2042</v>
      </c>
      <c r="D234" s="132" t="s">
        <v>60</v>
      </c>
      <c r="E234" s="127">
        <f ca="1">OFFSET('Regulatory Asset Base'!$AA$155,$D188-1,0)</f>
        <v>0</v>
      </c>
      <c r="F234" s="127">
        <f t="shared" si="90"/>
        <v>0</v>
      </c>
      <c r="G234" s="127">
        <f t="shared" si="90"/>
        <v>0</v>
      </c>
      <c r="H234" s="127">
        <f t="shared" si="90"/>
        <v>0</v>
      </c>
      <c r="I234" s="127">
        <f t="shared" si="90"/>
        <v>0</v>
      </c>
      <c r="J234" s="127">
        <f t="shared" si="90"/>
        <v>0</v>
      </c>
      <c r="K234" s="127">
        <f t="shared" si="90"/>
        <v>0</v>
      </c>
      <c r="L234" s="127">
        <f t="shared" si="90"/>
        <v>0</v>
      </c>
      <c r="M234" s="127">
        <f t="shared" si="90"/>
        <v>0</v>
      </c>
      <c r="N234" s="127">
        <f t="shared" si="90"/>
        <v>0</v>
      </c>
      <c r="O234" s="127">
        <f t="shared" si="90"/>
        <v>0</v>
      </c>
      <c r="P234" s="127">
        <f t="shared" si="91"/>
        <v>0</v>
      </c>
      <c r="Q234" s="127">
        <f t="shared" si="91"/>
        <v>0</v>
      </c>
      <c r="R234" s="127">
        <f t="shared" si="91"/>
        <v>0</v>
      </c>
      <c r="S234" s="127">
        <f t="shared" si="91"/>
        <v>0</v>
      </c>
      <c r="T234" s="127">
        <f t="shared" si="91"/>
        <v>0</v>
      </c>
      <c r="U234" s="127">
        <f t="shared" si="91"/>
        <v>0</v>
      </c>
      <c r="V234" s="127">
        <f t="shared" si="91"/>
        <v>0</v>
      </c>
      <c r="W234" s="127">
        <f t="shared" ca="1" si="91"/>
        <v>0</v>
      </c>
      <c r="X234" s="127">
        <f t="shared" ca="1" si="91"/>
        <v>0</v>
      </c>
      <c r="Y234" s="127">
        <f t="shared" ca="1" si="91"/>
        <v>0</v>
      </c>
      <c r="Z234" s="127">
        <f t="shared" ca="1" si="91"/>
        <v>0</v>
      </c>
      <c r="AA234" s="127">
        <f t="shared" ca="1" si="91"/>
        <v>0</v>
      </c>
      <c r="AB234" s="127">
        <f t="shared" ca="1" si="91"/>
        <v>0</v>
      </c>
      <c r="AC234" s="127">
        <f t="shared" ca="1" si="91"/>
        <v>0</v>
      </c>
      <c r="AD234" s="127">
        <f t="shared" ca="1" si="91"/>
        <v>0</v>
      </c>
    </row>
    <row r="235" spans="1:30" ht="11.4" customHeight="1">
      <c r="B235" s="49"/>
      <c r="C235" s="74">
        <f t="shared" si="89"/>
        <v>2043</v>
      </c>
      <c r="D235" s="132" t="s">
        <v>60</v>
      </c>
      <c r="E235" s="127">
        <f ca="1">OFFSET('Regulatory Asset Base'!$AB$155,$D188-1,0)</f>
        <v>0</v>
      </c>
      <c r="F235" s="127">
        <f t="shared" si="90"/>
        <v>0</v>
      </c>
      <c r="G235" s="127">
        <f t="shared" si="90"/>
        <v>0</v>
      </c>
      <c r="H235" s="127">
        <f t="shared" si="90"/>
        <v>0</v>
      </c>
      <c r="I235" s="127">
        <f t="shared" si="90"/>
        <v>0</v>
      </c>
      <c r="J235" s="127">
        <f t="shared" si="90"/>
        <v>0</v>
      </c>
      <c r="K235" s="127">
        <f t="shared" si="90"/>
        <v>0</v>
      </c>
      <c r="L235" s="127">
        <f t="shared" si="90"/>
        <v>0</v>
      </c>
      <c r="M235" s="127">
        <f t="shared" si="90"/>
        <v>0</v>
      </c>
      <c r="N235" s="127">
        <f t="shared" si="90"/>
        <v>0</v>
      </c>
      <c r="O235" s="127">
        <f t="shared" si="90"/>
        <v>0</v>
      </c>
      <c r="P235" s="127">
        <f t="shared" si="91"/>
        <v>0</v>
      </c>
      <c r="Q235" s="127">
        <f t="shared" si="91"/>
        <v>0</v>
      </c>
      <c r="R235" s="127">
        <f t="shared" si="91"/>
        <v>0</v>
      </c>
      <c r="S235" s="127">
        <f t="shared" si="91"/>
        <v>0</v>
      </c>
      <c r="T235" s="127">
        <f t="shared" si="91"/>
        <v>0</v>
      </c>
      <c r="U235" s="127">
        <f t="shared" si="91"/>
        <v>0</v>
      </c>
      <c r="V235" s="127">
        <f t="shared" si="91"/>
        <v>0</v>
      </c>
      <c r="W235" s="127">
        <f t="shared" si="91"/>
        <v>0</v>
      </c>
      <c r="X235" s="127">
        <f t="shared" ca="1" si="91"/>
        <v>0</v>
      </c>
      <c r="Y235" s="127">
        <f t="shared" ca="1" si="91"/>
        <v>0</v>
      </c>
      <c r="Z235" s="127">
        <f t="shared" ca="1" si="91"/>
        <v>0</v>
      </c>
      <c r="AA235" s="127">
        <f t="shared" ca="1" si="91"/>
        <v>0</v>
      </c>
      <c r="AB235" s="127">
        <f t="shared" ca="1" si="91"/>
        <v>0</v>
      </c>
      <c r="AC235" s="127">
        <f t="shared" ca="1" si="91"/>
        <v>0</v>
      </c>
      <c r="AD235" s="127">
        <f t="shared" ca="1" si="91"/>
        <v>0</v>
      </c>
    </row>
    <row r="236" spans="1:30">
      <c r="B236" s="49"/>
      <c r="C236" s="74">
        <f t="shared" si="89"/>
        <v>2044</v>
      </c>
      <c r="D236" s="132" t="s">
        <v>60</v>
      </c>
      <c r="E236" s="127">
        <f ca="1">OFFSET('Regulatory Asset Base'!$AC$155,$D188-1,0)</f>
        <v>0</v>
      </c>
      <c r="F236" s="127">
        <f t="shared" si="90"/>
        <v>0</v>
      </c>
      <c r="G236" s="127">
        <f t="shared" si="90"/>
        <v>0</v>
      </c>
      <c r="H236" s="127">
        <f t="shared" si="90"/>
        <v>0</v>
      </c>
      <c r="I236" s="127">
        <f t="shared" si="90"/>
        <v>0</v>
      </c>
      <c r="J236" s="127">
        <f t="shared" si="90"/>
        <v>0</v>
      </c>
      <c r="K236" s="127">
        <f t="shared" si="90"/>
        <v>0</v>
      </c>
      <c r="L236" s="127">
        <f t="shared" si="90"/>
        <v>0</v>
      </c>
      <c r="M236" s="127">
        <f t="shared" si="90"/>
        <v>0</v>
      </c>
      <c r="N236" s="127">
        <f t="shared" si="90"/>
        <v>0</v>
      </c>
      <c r="O236" s="127">
        <f t="shared" si="90"/>
        <v>0</v>
      </c>
      <c r="P236" s="127">
        <f t="shared" si="91"/>
        <v>0</v>
      </c>
      <c r="Q236" s="127">
        <f t="shared" si="91"/>
        <v>0</v>
      </c>
      <c r="R236" s="127">
        <f t="shared" si="91"/>
        <v>0</v>
      </c>
      <c r="S236" s="127">
        <f t="shared" si="91"/>
        <v>0</v>
      </c>
      <c r="T236" s="127">
        <f t="shared" si="91"/>
        <v>0</v>
      </c>
      <c r="U236" s="127">
        <f t="shared" si="91"/>
        <v>0</v>
      </c>
      <c r="V236" s="127">
        <f t="shared" si="91"/>
        <v>0</v>
      </c>
      <c r="W236" s="127">
        <f t="shared" si="91"/>
        <v>0</v>
      </c>
      <c r="X236" s="127">
        <f t="shared" si="91"/>
        <v>0</v>
      </c>
      <c r="Y236" s="127">
        <f t="shared" ca="1" si="91"/>
        <v>0</v>
      </c>
      <c r="Z236" s="127">
        <f t="shared" ca="1" si="91"/>
        <v>0</v>
      </c>
      <c r="AA236" s="127">
        <f t="shared" ca="1" si="91"/>
        <v>0</v>
      </c>
      <c r="AB236" s="127">
        <f t="shared" ca="1" si="91"/>
        <v>0</v>
      </c>
      <c r="AC236" s="127">
        <f t="shared" ca="1" si="91"/>
        <v>0</v>
      </c>
      <c r="AD236" s="127">
        <f t="shared" ca="1" si="91"/>
        <v>0</v>
      </c>
    </row>
    <row r="237" spans="1:30" s="36" customFormat="1">
      <c r="A237" s="76"/>
      <c r="B237" s="77"/>
      <c r="C237" s="78" t="s">
        <v>111</v>
      </c>
      <c r="D237" s="132" t="s">
        <v>60</v>
      </c>
      <c r="E237" s="128"/>
      <c r="F237" s="128">
        <f>SUM(F217:F236)</f>
        <v>0</v>
      </c>
      <c r="G237" s="128">
        <f t="shared" ref="G237:AD237" ca="1" si="92">SUM(G217:G236)</f>
        <v>0</v>
      </c>
      <c r="H237" s="128">
        <f t="shared" ca="1" si="92"/>
        <v>0</v>
      </c>
      <c r="I237" s="128">
        <f t="shared" ca="1" si="92"/>
        <v>0</v>
      </c>
      <c r="J237" s="128">
        <f t="shared" ca="1" si="92"/>
        <v>0</v>
      </c>
      <c r="K237" s="128">
        <f t="shared" ca="1" si="92"/>
        <v>0</v>
      </c>
      <c r="L237" s="128">
        <f t="shared" ca="1" si="92"/>
        <v>0</v>
      </c>
      <c r="M237" s="128">
        <f t="shared" ca="1" si="92"/>
        <v>0</v>
      </c>
      <c r="N237" s="128">
        <f t="shared" ca="1" si="92"/>
        <v>0</v>
      </c>
      <c r="O237" s="128">
        <f t="shared" ca="1" si="92"/>
        <v>0</v>
      </c>
      <c r="P237" s="128">
        <f t="shared" ca="1" si="92"/>
        <v>0</v>
      </c>
      <c r="Q237" s="128">
        <f t="shared" ca="1" si="92"/>
        <v>0</v>
      </c>
      <c r="R237" s="128">
        <f t="shared" ca="1" si="92"/>
        <v>0</v>
      </c>
      <c r="S237" s="128">
        <f t="shared" ca="1" si="92"/>
        <v>0</v>
      </c>
      <c r="T237" s="128">
        <f t="shared" ca="1" si="92"/>
        <v>0</v>
      </c>
      <c r="U237" s="128">
        <f t="shared" ca="1" si="92"/>
        <v>0</v>
      </c>
      <c r="V237" s="128">
        <f t="shared" ca="1" si="92"/>
        <v>0</v>
      </c>
      <c r="W237" s="128">
        <f t="shared" ca="1" si="92"/>
        <v>0</v>
      </c>
      <c r="X237" s="128">
        <f t="shared" ca="1" si="92"/>
        <v>0</v>
      </c>
      <c r="Y237" s="128">
        <f t="shared" ca="1" si="92"/>
        <v>0</v>
      </c>
      <c r="Z237" s="128">
        <f t="shared" ca="1" si="92"/>
        <v>0</v>
      </c>
      <c r="AA237" s="128">
        <f t="shared" ca="1" si="92"/>
        <v>0</v>
      </c>
      <c r="AB237" s="128">
        <f t="shared" ca="1" si="92"/>
        <v>0</v>
      </c>
      <c r="AC237" s="128">
        <f t="shared" ca="1" si="92"/>
        <v>0</v>
      </c>
      <c r="AD237" s="128">
        <f t="shared" ca="1" si="92"/>
        <v>0</v>
      </c>
    </row>
    <row r="238" spans="1:30">
      <c r="D238" s="133"/>
    </row>
    <row r="239" spans="1:30">
      <c r="D239" s="134"/>
    </row>
    <row r="240" spans="1:30" s="44" customFormat="1">
      <c r="A240" s="46"/>
      <c r="B240" s="45">
        <f>D240+2</f>
        <v>7</v>
      </c>
      <c r="C240" s="46" t="str">
        <f>LOOKUP(D240,$B$9:$C$18)</f>
        <v>Transformers</v>
      </c>
      <c r="D240" s="46">
        <v>5</v>
      </c>
      <c r="E240" s="46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</row>
    <row r="241" spans="1:30">
      <c r="A241" s="56"/>
      <c r="B241" s="11"/>
      <c r="C241" s="10"/>
      <c r="D241" s="135"/>
      <c r="E241" s="58"/>
      <c r="F241" s="7"/>
      <c r="G241" s="57"/>
      <c r="H241" s="58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 spans="1:30" ht="14.4" customHeight="1">
      <c r="A242" s="59"/>
      <c r="B242" s="60"/>
      <c r="C242" s="60" t="s">
        <v>93</v>
      </c>
      <c r="D242" s="136"/>
      <c r="E242" s="5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61"/>
      <c r="Q242" s="61"/>
      <c r="R242" s="61"/>
      <c r="S242" s="61"/>
      <c r="T242" s="61"/>
      <c r="U242" s="61"/>
    </row>
    <row r="243" spans="1:30">
      <c r="A243" s="62"/>
      <c r="B243" s="62"/>
      <c r="C243" s="62"/>
      <c r="D243" s="137"/>
      <c r="E243" s="5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2"/>
      <c r="AC243" s="122"/>
      <c r="AD243" s="122"/>
    </row>
    <row r="244" spans="1:30" ht="12" customHeight="1">
      <c r="A244" s="62"/>
      <c r="B244" s="62"/>
      <c r="C244" s="62"/>
      <c r="D244" s="137"/>
      <c r="E244" s="5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2"/>
      <c r="AC244" s="122"/>
      <c r="AD244" s="122"/>
    </row>
    <row r="245" spans="1:30" ht="11.4" customHeight="1">
      <c r="A245" s="62"/>
      <c r="B245" s="62"/>
      <c r="C245" s="64" t="s">
        <v>94</v>
      </c>
      <c r="D245" s="129" t="s">
        <v>60</v>
      </c>
      <c r="E245" s="5"/>
      <c r="F245" s="121">
        <f>LOOKUP(D240,$B$9:$B$18,$F$9:$F$18)</f>
        <v>16117890.858853325</v>
      </c>
      <c r="G245" s="122">
        <f>F245</f>
        <v>16117890.858853325</v>
      </c>
      <c r="H245" s="122">
        <f>G245</f>
        <v>16117890.858853325</v>
      </c>
      <c r="I245" s="122">
        <f t="shared" ref="I245:AD245" si="93">H245</f>
        <v>16117890.858853325</v>
      </c>
      <c r="J245" s="122">
        <f t="shared" si="93"/>
        <v>16117890.858853325</v>
      </c>
      <c r="K245" s="122">
        <f t="shared" si="93"/>
        <v>16117890.858853325</v>
      </c>
      <c r="L245" s="122">
        <f t="shared" si="93"/>
        <v>16117890.858853325</v>
      </c>
      <c r="M245" s="122">
        <f t="shared" si="93"/>
        <v>16117890.858853325</v>
      </c>
      <c r="N245" s="122">
        <f t="shared" si="93"/>
        <v>16117890.858853325</v>
      </c>
      <c r="O245" s="122">
        <f t="shared" si="93"/>
        <v>16117890.858853325</v>
      </c>
      <c r="P245" s="122">
        <f t="shared" si="93"/>
        <v>16117890.858853325</v>
      </c>
      <c r="Q245" s="122">
        <f t="shared" si="93"/>
        <v>16117890.858853325</v>
      </c>
      <c r="R245" s="122">
        <f t="shared" si="93"/>
        <v>16117890.858853325</v>
      </c>
      <c r="S245" s="122">
        <f t="shared" si="93"/>
        <v>16117890.858853325</v>
      </c>
      <c r="T245" s="122">
        <f t="shared" si="93"/>
        <v>16117890.858853325</v>
      </c>
      <c r="U245" s="122">
        <f t="shared" si="93"/>
        <v>16117890.858853325</v>
      </c>
      <c r="V245" s="122">
        <f t="shared" si="93"/>
        <v>16117890.858853325</v>
      </c>
      <c r="W245" s="122">
        <f t="shared" si="93"/>
        <v>16117890.858853325</v>
      </c>
      <c r="X245" s="122">
        <f t="shared" si="93"/>
        <v>16117890.858853325</v>
      </c>
      <c r="Y245" s="122">
        <f t="shared" si="93"/>
        <v>16117890.858853325</v>
      </c>
      <c r="Z245" s="122">
        <f t="shared" si="93"/>
        <v>16117890.858853325</v>
      </c>
      <c r="AA245" s="122">
        <f t="shared" si="93"/>
        <v>16117890.858853325</v>
      </c>
      <c r="AB245" s="122">
        <f t="shared" si="93"/>
        <v>16117890.858853325</v>
      </c>
      <c r="AC245" s="122">
        <f t="shared" si="93"/>
        <v>16117890.858853325</v>
      </c>
      <c r="AD245" s="122">
        <f t="shared" si="93"/>
        <v>16117890.858853325</v>
      </c>
    </row>
    <row r="246" spans="1:30" ht="11.4" customHeight="1">
      <c r="A246" s="62"/>
      <c r="B246" s="62"/>
      <c r="C246" s="64" t="s">
        <v>95</v>
      </c>
      <c r="D246" s="129" t="s">
        <v>60</v>
      </c>
      <c r="E246" s="5"/>
      <c r="F246" s="121"/>
      <c r="G246" s="122">
        <f>F251</f>
        <v>16117890.858853325</v>
      </c>
      <c r="H246" s="122">
        <f>G251</f>
        <v>15311996.31591066</v>
      </c>
      <c r="I246" s="122">
        <f t="shared" ref="I246:Z246" si="94">H251</f>
        <v>14506101.772967992</v>
      </c>
      <c r="J246" s="122">
        <f t="shared" si="94"/>
        <v>13700207.230025327</v>
      </c>
      <c r="K246" s="122">
        <f t="shared" si="94"/>
        <v>12894312.687082659</v>
      </c>
      <c r="L246" s="122">
        <f t="shared" si="94"/>
        <v>12088418.144139994</v>
      </c>
      <c r="M246" s="122">
        <f t="shared" si="94"/>
        <v>11282523.601197328</v>
      </c>
      <c r="N246" s="122">
        <f t="shared" si="94"/>
        <v>10476629.058254661</v>
      </c>
      <c r="O246" s="122">
        <f t="shared" si="94"/>
        <v>9670734.5153119937</v>
      </c>
      <c r="P246" s="122">
        <f t="shared" si="94"/>
        <v>8864839.9723693281</v>
      </c>
      <c r="Q246" s="122">
        <f t="shared" si="94"/>
        <v>8058945.4294266617</v>
      </c>
      <c r="R246" s="122">
        <f t="shared" si="94"/>
        <v>7253050.8864839952</v>
      </c>
      <c r="S246" s="122">
        <f t="shared" si="94"/>
        <v>6447156.3435413297</v>
      </c>
      <c r="T246" s="122">
        <f t="shared" si="94"/>
        <v>5641261.8005986642</v>
      </c>
      <c r="U246" s="122">
        <f t="shared" si="94"/>
        <v>4835367.2576559987</v>
      </c>
      <c r="V246" s="122">
        <f t="shared" si="94"/>
        <v>4029472.7147133332</v>
      </c>
      <c r="W246" s="122">
        <f t="shared" si="94"/>
        <v>3223578.1717706677</v>
      </c>
      <c r="X246" s="122">
        <f t="shared" si="94"/>
        <v>2417683.6288280021</v>
      </c>
      <c r="Y246" s="122">
        <f t="shared" si="94"/>
        <v>1611789.0858853366</v>
      </c>
      <c r="Z246" s="122">
        <f t="shared" si="94"/>
        <v>805894.54294267111</v>
      </c>
      <c r="AA246" s="122">
        <f>Z251</f>
        <v>0</v>
      </c>
      <c r="AB246" s="122">
        <f t="shared" ref="AB246:AD246" si="95">AA251</f>
        <v>0</v>
      </c>
      <c r="AC246" s="122">
        <f t="shared" si="95"/>
        <v>0</v>
      </c>
      <c r="AD246" s="122">
        <f t="shared" si="95"/>
        <v>0</v>
      </c>
    </row>
    <row r="247" spans="1:30">
      <c r="A247" s="62"/>
      <c r="B247" s="62"/>
      <c r="C247" s="64" t="s">
        <v>96</v>
      </c>
      <c r="D247" s="129" t="s">
        <v>60</v>
      </c>
      <c r="E247" s="5"/>
      <c r="F247" s="123"/>
      <c r="G247" s="123">
        <f t="shared" ref="G247:AD247" si="96">LOOKUP($D240,$B$9:$B$18,$E$9:$E$18)</f>
        <v>0.05</v>
      </c>
      <c r="H247" s="123">
        <f t="shared" si="96"/>
        <v>0.05</v>
      </c>
      <c r="I247" s="123">
        <f t="shared" si="96"/>
        <v>0.05</v>
      </c>
      <c r="J247" s="123">
        <f t="shared" si="96"/>
        <v>0.05</v>
      </c>
      <c r="K247" s="123">
        <f t="shared" si="96"/>
        <v>0.05</v>
      </c>
      <c r="L247" s="123">
        <f t="shared" si="96"/>
        <v>0.05</v>
      </c>
      <c r="M247" s="123">
        <f t="shared" si="96"/>
        <v>0.05</v>
      </c>
      <c r="N247" s="123">
        <f t="shared" si="96"/>
        <v>0.05</v>
      </c>
      <c r="O247" s="123">
        <f t="shared" si="96"/>
        <v>0.05</v>
      </c>
      <c r="P247" s="123">
        <f t="shared" si="96"/>
        <v>0.05</v>
      </c>
      <c r="Q247" s="123">
        <f t="shared" si="96"/>
        <v>0.05</v>
      </c>
      <c r="R247" s="123">
        <f t="shared" si="96"/>
        <v>0.05</v>
      </c>
      <c r="S247" s="123">
        <f t="shared" si="96"/>
        <v>0.05</v>
      </c>
      <c r="T247" s="123">
        <f t="shared" si="96"/>
        <v>0.05</v>
      </c>
      <c r="U247" s="123">
        <f t="shared" si="96"/>
        <v>0.05</v>
      </c>
      <c r="V247" s="123">
        <f t="shared" si="96"/>
        <v>0.05</v>
      </c>
      <c r="W247" s="123">
        <f t="shared" si="96"/>
        <v>0.05</v>
      </c>
      <c r="X247" s="123">
        <f t="shared" si="96"/>
        <v>0.05</v>
      </c>
      <c r="Y247" s="123">
        <f t="shared" si="96"/>
        <v>0.05</v>
      </c>
      <c r="Z247" s="123">
        <f t="shared" si="96"/>
        <v>0.05</v>
      </c>
      <c r="AA247" s="123">
        <f t="shared" si="96"/>
        <v>0.05</v>
      </c>
      <c r="AB247" s="123">
        <f t="shared" si="96"/>
        <v>0.05</v>
      </c>
      <c r="AC247" s="123">
        <f t="shared" si="96"/>
        <v>0.05</v>
      </c>
      <c r="AD247" s="123">
        <f t="shared" si="96"/>
        <v>0.05</v>
      </c>
    </row>
    <row r="248" spans="1:30">
      <c r="A248" s="62"/>
      <c r="B248" s="62"/>
      <c r="C248" s="64" t="s">
        <v>97</v>
      </c>
      <c r="D248" s="129" t="s">
        <v>60</v>
      </c>
      <c r="E248" s="5"/>
      <c r="F248" s="122">
        <f t="shared" ref="F248:AD248" si="97">E250</f>
        <v>0</v>
      </c>
      <c r="G248" s="122">
        <f t="shared" si="97"/>
        <v>0</v>
      </c>
      <c r="H248" s="122">
        <f t="shared" si="97"/>
        <v>805894.54294266633</v>
      </c>
      <c r="I248" s="122">
        <f t="shared" si="97"/>
        <v>1611789.0858853327</v>
      </c>
      <c r="J248" s="122">
        <f t="shared" si="97"/>
        <v>2417683.6288279989</v>
      </c>
      <c r="K248" s="122">
        <f t="shared" si="97"/>
        <v>3223578.1717706653</v>
      </c>
      <c r="L248" s="122">
        <f t="shared" si="97"/>
        <v>4029472.7147133318</v>
      </c>
      <c r="M248" s="122">
        <f t="shared" si="97"/>
        <v>4835367.2576559978</v>
      </c>
      <c r="N248" s="122">
        <f t="shared" si="97"/>
        <v>5641261.8005986642</v>
      </c>
      <c r="O248" s="122">
        <f t="shared" si="97"/>
        <v>6447156.3435413307</v>
      </c>
      <c r="P248" s="122">
        <f t="shared" si="97"/>
        <v>7253050.8864839971</v>
      </c>
      <c r="Q248" s="122">
        <f t="shared" si="97"/>
        <v>8058945.4294266636</v>
      </c>
      <c r="R248" s="122">
        <f t="shared" si="97"/>
        <v>8864839.97236933</v>
      </c>
      <c r="S248" s="122">
        <f t="shared" si="97"/>
        <v>9670734.5153119955</v>
      </c>
      <c r="T248" s="122">
        <f t="shared" si="97"/>
        <v>10476629.058254661</v>
      </c>
      <c r="U248" s="122">
        <f t="shared" si="97"/>
        <v>11282523.601197327</v>
      </c>
      <c r="V248" s="122">
        <f t="shared" si="97"/>
        <v>12088418.144139992</v>
      </c>
      <c r="W248" s="122">
        <f t="shared" si="97"/>
        <v>12894312.687082658</v>
      </c>
      <c r="X248" s="122">
        <f t="shared" si="97"/>
        <v>13700207.230025323</v>
      </c>
      <c r="Y248" s="122">
        <f t="shared" si="97"/>
        <v>14506101.772967989</v>
      </c>
      <c r="Z248" s="122">
        <f t="shared" si="97"/>
        <v>15311996.315910654</v>
      </c>
      <c r="AA248" s="122">
        <f t="shared" si="97"/>
        <v>16117890.85885332</v>
      </c>
      <c r="AB248" s="122">
        <f t="shared" si="97"/>
        <v>16117890.85885332</v>
      </c>
      <c r="AC248" s="122">
        <f t="shared" si="97"/>
        <v>16117890.85885332</v>
      </c>
      <c r="AD248" s="122">
        <f t="shared" si="97"/>
        <v>16117890.85885332</v>
      </c>
    </row>
    <row r="249" spans="1:30">
      <c r="A249" s="62"/>
      <c r="B249" s="62"/>
      <c r="C249" s="64" t="s">
        <v>98</v>
      </c>
      <c r="D249" s="129" t="s">
        <v>60</v>
      </c>
      <c r="E249" s="5"/>
      <c r="F249" s="122">
        <f t="shared" ref="F249:Y249" si="98">IF(F246&gt;0,F245*F247,0)</f>
        <v>0</v>
      </c>
      <c r="G249" s="122">
        <f t="shared" si="98"/>
        <v>805894.54294266633</v>
      </c>
      <c r="H249" s="122">
        <f t="shared" si="98"/>
        <v>805894.54294266633</v>
      </c>
      <c r="I249" s="122">
        <f t="shared" si="98"/>
        <v>805894.54294266633</v>
      </c>
      <c r="J249" s="122">
        <f t="shared" si="98"/>
        <v>805894.54294266633</v>
      </c>
      <c r="K249" s="122">
        <f t="shared" si="98"/>
        <v>805894.54294266633</v>
      </c>
      <c r="L249" s="122">
        <f t="shared" si="98"/>
        <v>805894.54294266633</v>
      </c>
      <c r="M249" s="122">
        <f t="shared" si="98"/>
        <v>805894.54294266633</v>
      </c>
      <c r="N249" s="122">
        <f t="shared" si="98"/>
        <v>805894.54294266633</v>
      </c>
      <c r="O249" s="122">
        <f t="shared" si="98"/>
        <v>805894.54294266633</v>
      </c>
      <c r="P249" s="122">
        <f t="shared" si="98"/>
        <v>805894.54294266633</v>
      </c>
      <c r="Q249" s="122">
        <f t="shared" si="98"/>
        <v>805894.54294266633</v>
      </c>
      <c r="R249" s="122">
        <f t="shared" si="98"/>
        <v>805894.54294266633</v>
      </c>
      <c r="S249" s="122">
        <f t="shared" si="98"/>
        <v>805894.54294266633</v>
      </c>
      <c r="T249" s="122">
        <f t="shared" si="98"/>
        <v>805894.54294266633</v>
      </c>
      <c r="U249" s="122">
        <f t="shared" si="98"/>
        <v>805894.54294266633</v>
      </c>
      <c r="V249" s="122">
        <f t="shared" si="98"/>
        <v>805894.54294266633</v>
      </c>
      <c r="W249" s="122">
        <f t="shared" si="98"/>
        <v>805894.54294266633</v>
      </c>
      <c r="X249" s="122">
        <f t="shared" si="98"/>
        <v>805894.54294266633</v>
      </c>
      <c r="Y249" s="122">
        <f t="shared" si="98"/>
        <v>805894.54294266633</v>
      </c>
      <c r="Z249" s="122">
        <f>IF(Z246&gt;0,Z245*Z247,0)</f>
        <v>805894.54294266633</v>
      </c>
      <c r="AA249" s="122">
        <f>IF(AA246&gt;0,AA245*AA247,0)</f>
        <v>0</v>
      </c>
      <c r="AB249" s="122">
        <f>IF(AB246&gt;0,AB245*AB247,0)</f>
        <v>0</v>
      </c>
      <c r="AC249" s="122">
        <f>IF(AC246&gt;0,AC245*AC247,0)</f>
        <v>0</v>
      </c>
      <c r="AD249" s="122">
        <f>IF(AD246&gt;0,AD245*AD247,0)</f>
        <v>0</v>
      </c>
    </row>
    <row r="250" spans="1:30">
      <c r="A250" s="62"/>
      <c r="B250" s="62"/>
      <c r="C250" s="64" t="s">
        <v>89</v>
      </c>
      <c r="D250" s="129" t="s">
        <v>60</v>
      </c>
      <c r="E250" s="5"/>
      <c r="F250" s="122">
        <v>0</v>
      </c>
      <c r="G250" s="122">
        <f t="shared" ref="G250:AD250" si="99">SUM(G248:G249)</f>
        <v>805894.54294266633</v>
      </c>
      <c r="H250" s="122">
        <f t="shared" si="99"/>
        <v>1611789.0858853327</v>
      </c>
      <c r="I250" s="122">
        <f t="shared" si="99"/>
        <v>2417683.6288279989</v>
      </c>
      <c r="J250" s="122">
        <f t="shared" si="99"/>
        <v>3223578.1717706653</v>
      </c>
      <c r="K250" s="122">
        <f t="shared" si="99"/>
        <v>4029472.7147133318</v>
      </c>
      <c r="L250" s="122">
        <f t="shared" si="99"/>
        <v>4835367.2576559978</v>
      </c>
      <c r="M250" s="122">
        <f t="shared" si="99"/>
        <v>5641261.8005986642</v>
      </c>
      <c r="N250" s="122">
        <f t="shared" si="99"/>
        <v>6447156.3435413307</v>
      </c>
      <c r="O250" s="122">
        <f t="shared" si="99"/>
        <v>7253050.8864839971</v>
      </c>
      <c r="P250" s="122">
        <f t="shared" si="99"/>
        <v>8058945.4294266636</v>
      </c>
      <c r="Q250" s="122">
        <f t="shared" si="99"/>
        <v>8864839.97236933</v>
      </c>
      <c r="R250" s="122">
        <f t="shared" si="99"/>
        <v>9670734.5153119955</v>
      </c>
      <c r="S250" s="122">
        <f t="shared" si="99"/>
        <v>10476629.058254661</v>
      </c>
      <c r="T250" s="122">
        <f t="shared" si="99"/>
        <v>11282523.601197327</v>
      </c>
      <c r="U250" s="122">
        <f t="shared" si="99"/>
        <v>12088418.144139992</v>
      </c>
      <c r="V250" s="122">
        <f t="shared" si="99"/>
        <v>12894312.687082658</v>
      </c>
      <c r="W250" s="122">
        <f t="shared" si="99"/>
        <v>13700207.230025323</v>
      </c>
      <c r="X250" s="122">
        <f t="shared" si="99"/>
        <v>14506101.772967989</v>
      </c>
      <c r="Y250" s="122">
        <f t="shared" si="99"/>
        <v>15311996.315910654</v>
      </c>
      <c r="Z250" s="122">
        <f t="shared" si="99"/>
        <v>16117890.85885332</v>
      </c>
      <c r="AA250" s="122">
        <f t="shared" si="99"/>
        <v>16117890.85885332</v>
      </c>
      <c r="AB250" s="122">
        <f t="shared" si="99"/>
        <v>16117890.85885332</v>
      </c>
      <c r="AC250" s="122">
        <f t="shared" si="99"/>
        <v>16117890.85885332</v>
      </c>
      <c r="AD250" s="122">
        <f t="shared" si="99"/>
        <v>16117890.85885332</v>
      </c>
    </row>
    <row r="251" spans="1:30">
      <c r="A251" s="62"/>
      <c r="B251" s="62"/>
      <c r="C251" s="64" t="s">
        <v>99</v>
      </c>
      <c r="D251" s="129" t="s">
        <v>60</v>
      </c>
      <c r="E251" s="5"/>
      <c r="F251" s="121">
        <f>LOOKUP(D240,$B$9:$B$18,$F$9:$F$18)</f>
        <v>16117890.858853325</v>
      </c>
      <c r="G251" s="122">
        <f t="shared" ref="G251:AD251" si="100">G245-G250</f>
        <v>15311996.31591066</v>
      </c>
      <c r="H251" s="122">
        <f t="shared" si="100"/>
        <v>14506101.772967992</v>
      </c>
      <c r="I251" s="122">
        <f t="shared" si="100"/>
        <v>13700207.230025327</v>
      </c>
      <c r="J251" s="122">
        <f t="shared" si="100"/>
        <v>12894312.687082659</v>
      </c>
      <c r="K251" s="122">
        <f t="shared" si="100"/>
        <v>12088418.144139994</v>
      </c>
      <c r="L251" s="122">
        <f t="shared" si="100"/>
        <v>11282523.601197328</v>
      </c>
      <c r="M251" s="122">
        <f t="shared" si="100"/>
        <v>10476629.058254661</v>
      </c>
      <c r="N251" s="122">
        <f t="shared" si="100"/>
        <v>9670734.5153119937</v>
      </c>
      <c r="O251" s="122">
        <f t="shared" si="100"/>
        <v>8864839.9723693281</v>
      </c>
      <c r="P251" s="122">
        <f t="shared" si="100"/>
        <v>8058945.4294266617</v>
      </c>
      <c r="Q251" s="122">
        <f t="shared" si="100"/>
        <v>7253050.8864839952</v>
      </c>
      <c r="R251" s="122">
        <f t="shared" si="100"/>
        <v>6447156.3435413297</v>
      </c>
      <c r="S251" s="122">
        <f t="shared" si="100"/>
        <v>5641261.8005986642</v>
      </c>
      <c r="T251" s="122">
        <f t="shared" si="100"/>
        <v>4835367.2576559987</v>
      </c>
      <c r="U251" s="122">
        <f t="shared" si="100"/>
        <v>4029472.7147133332</v>
      </c>
      <c r="V251" s="122">
        <f t="shared" si="100"/>
        <v>3223578.1717706677</v>
      </c>
      <c r="W251" s="122">
        <f t="shared" si="100"/>
        <v>2417683.6288280021</v>
      </c>
      <c r="X251" s="122">
        <f t="shared" si="100"/>
        <v>1611789.0858853366</v>
      </c>
      <c r="Y251" s="122">
        <f t="shared" si="100"/>
        <v>805894.54294267111</v>
      </c>
      <c r="Z251" s="122">
        <f t="shared" si="100"/>
        <v>0</v>
      </c>
      <c r="AA251" s="122">
        <f t="shared" si="100"/>
        <v>0</v>
      </c>
      <c r="AB251" s="122">
        <f t="shared" si="100"/>
        <v>0</v>
      </c>
      <c r="AC251" s="122">
        <f t="shared" si="100"/>
        <v>0</v>
      </c>
      <c r="AD251" s="122">
        <f t="shared" si="100"/>
        <v>0</v>
      </c>
    </row>
    <row r="252" spans="1:30">
      <c r="A252" s="65"/>
      <c r="B252" s="62"/>
      <c r="C252" s="62"/>
      <c r="D252" s="130"/>
      <c r="E252" s="55"/>
      <c r="F252" s="66"/>
      <c r="G252" s="55"/>
      <c r="H252" s="55"/>
      <c r="I252" s="55"/>
      <c r="J252" s="55"/>
      <c r="K252" s="55"/>
      <c r="L252" s="55"/>
      <c r="M252" s="55"/>
      <c r="N252" s="55"/>
      <c r="O252" s="55"/>
      <c r="P252" s="5"/>
      <c r="Q252" s="5"/>
      <c r="R252" s="62"/>
      <c r="S252" s="62"/>
      <c r="T252" s="62"/>
      <c r="U252" s="62"/>
    </row>
    <row r="253" spans="1:30">
      <c r="A253" s="65"/>
      <c r="B253" s="62"/>
      <c r="C253" s="62"/>
      <c r="D253" s="130"/>
      <c r="E253" s="55"/>
      <c r="F253" s="66"/>
      <c r="G253" s="55"/>
      <c r="H253" s="55"/>
      <c r="I253" s="55"/>
      <c r="J253" s="55"/>
      <c r="K253" s="55"/>
      <c r="L253" s="55"/>
      <c r="M253" s="55"/>
      <c r="N253" s="55"/>
      <c r="O253" s="55"/>
      <c r="P253" s="5"/>
      <c r="Q253" s="5"/>
      <c r="R253" s="62"/>
      <c r="S253" s="62"/>
      <c r="T253" s="62"/>
      <c r="U253" s="62"/>
    </row>
    <row r="254" spans="1:30">
      <c r="A254" s="62"/>
      <c r="B254" s="62"/>
      <c r="C254" s="67" t="s">
        <v>100</v>
      </c>
      <c r="D254" s="131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"/>
      <c r="Q254" s="5"/>
      <c r="R254" s="62"/>
      <c r="S254" s="62"/>
      <c r="T254" s="62"/>
      <c r="U254" s="62"/>
    </row>
    <row r="255" spans="1:30">
      <c r="A255" s="68"/>
      <c r="B255" s="68"/>
      <c r="C255" s="69" t="s">
        <v>101</v>
      </c>
      <c r="D255" s="129" t="s">
        <v>60</v>
      </c>
      <c r="E255" s="5"/>
      <c r="F255" s="122">
        <v>0</v>
      </c>
      <c r="G255" s="122">
        <f>F259</f>
        <v>0</v>
      </c>
      <c r="H255" s="122">
        <f ca="1">G259</f>
        <v>0</v>
      </c>
      <c r="I255" s="122">
        <f t="shared" ref="I255:AD255" ca="1" si="101">H259</f>
        <v>0</v>
      </c>
      <c r="J255" s="122">
        <f t="shared" ca="1" si="101"/>
        <v>0</v>
      </c>
      <c r="K255" s="124">
        <f t="shared" ca="1" si="101"/>
        <v>0</v>
      </c>
      <c r="L255" s="124">
        <f t="shared" ca="1" si="101"/>
        <v>0</v>
      </c>
      <c r="M255" s="124">
        <f t="shared" ca="1" si="101"/>
        <v>0</v>
      </c>
      <c r="N255" s="124">
        <f t="shared" ca="1" si="101"/>
        <v>0</v>
      </c>
      <c r="O255" s="124">
        <f t="shared" ca="1" si="101"/>
        <v>0</v>
      </c>
      <c r="P255" s="124">
        <f t="shared" ca="1" si="101"/>
        <v>0</v>
      </c>
      <c r="Q255" s="124">
        <f t="shared" ca="1" si="101"/>
        <v>0</v>
      </c>
      <c r="R255" s="124">
        <f t="shared" ca="1" si="101"/>
        <v>0</v>
      </c>
      <c r="S255" s="124">
        <f t="shared" ca="1" si="101"/>
        <v>0</v>
      </c>
      <c r="T255" s="124">
        <f t="shared" ca="1" si="101"/>
        <v>0</v>
      </c>
      <c r="U255" s="124">
        <f t="shared" ca="1" si="101"/>
        <v>0</v>
      </c>
      <c r="V255" s="124">
        <f t="shared" ca="1" si="101"/>
        <v>0</v>
      </c>
      <c r="W255" s="124">
        <f t="shared" ca="1" si="101"/>
        <v>0</v>
      </c>
      <c r="X255" s="124">
        <f t="shared" ca="1" si="101"/>
        <v>0</v>
      </c>
      <c r="Y255" s="124">
        <f t="shared" ca="1" si="101"/>
        <v>0</v>
      </c>
      <c r="Z255" s="124">
        <f t="shared" ca="1" si="101"/>
        <v>0</v>
      </c>
      <c r="AA255" s="124">
        <f t="shared" ca="1" si="101"/>
        <v>0</v>
      </c>
      <c r="AB255" s="124">
        <f t="shared" ca="1" si="101"/>
        <v>0</v>
      </c>
      <c r="AC255" s="122">
        <f t="shared" ca="1" si="101"/>
        <v>0</v>
      </c>
      <c r="AD255" s="122">
        <f t="shared" ca="1" si="101"/>
        <v>0</v>
      </c>
    </row>
    <row r="256" spans="1:30" ht="12" customHeight="1">
      <c r="A256" s="68"/>
      <c r="B256" s="68"/>
      <c r="C256" s="69" t="s">
        <v>102</v>
      </c>
      <c r="D256" s="129" t="s">
        <v>60</v>
      </c>
      <c r="E256" s="5"/>
      <c r="F256" s="125"/>
      <c r="G256" s="125"/>
      <c r="H256" s="125"/>
      <c r="I256" s="125"/>
      <c r="J256" s="125"/>
      <c r="K256" s="125"/>
      <c r="L256" s="125"/>
      <c r="M256" s="125"/>
      <c r="N256" s="125"/>
      <c r="O256" s="125"/>
      <c r="P256" s="125"/>
      <c r="Q256" s="125"/>
      <c r="R256" s="125"/>
      <c r="S256" s="125"/>
      <c r="T256" s="125"/>
      <c r="U256" s="125"/>
      <c r="V256" s="125"/>
      <c r="W256" s="125"/>
      <c r="X256" s="125"/>
      <c r="Y256" s="125"/>
      <c r="Z256" s="125"/>
      <c r="AA256" s="125"/>
      <c r="AB256" s="125"/>
      <c r="AC256" s="125"/>
      <c r="AD256" s="125"/>
    </row>
    <row r="257" spans="1:30">
      <c r="A257" s="68"/>
      <c r="B257" s="68"/>
      <c r="C257" s="69" t="s">
        <v>103</v>
      </c>
      <c r="D257" s="129" t="s">
        <v>60</v>
      </c>
      <c r="E257" s="5"/>
      <c r="F257" s="122">
        <f>INDEX('Regulatory Asset Base'!J$155:J$164,                    MATCH($C240,'Regulatory Asset Base'!$C$155:$C$164,0))</f>
        <v>0</v>
      </c>
      <c r="G257" s="122">
        <f>INDEX('Regulatory Asset Base'!K$155:K$164,                    MATCH($C240,'Regulatory Asset Base'!$C$155:$C$164,0))</f>
        <v>0</v>
      </c>
      <c r="H257" s="122">
        <f>INDEX('Regulatory Asset Base'!L$155:L$164,                    MATCH($C240,'Regulatory Asset Base'!$C$155:$C$164,0))</f>
        <v>0</v>
      </c>
      <c r="I257" s="122">
        <f>INDEX('Regulatory Asset Base'!M$155:M$164,                    MATCH($C240,'Regulatory Asset Base'!$C$155:$C$164,0))</f>
        <v>0</v>
      </c>
      <c r="J257" s="122">
        <f>INDEX('Regulatory Asset Base'!N$155:N$164,                    MATCH($C240,'Regulatory Asset Base'!$C$155:$C$164,0))</f>
        <v>0</v>
      </c>
      <c r="K257" s="122">
        <f>INDEX('Regulatory Asset Base'!O$155:O$164,                    MATCH($C240,'Regulatory Asset Base'!$C$155:$C$164,0))</f>
        <v>0</v>
      </c>
      <c r="L257" s="122">
        <f>INDEX('Regulatory Asset Base'!P$155:P$164,                    MATCH($C240,'Regulatory Asset Base'!$C$155:$C$164,0))</f>
        <v>0</v>
      </c>
      <c r="M257" s="122">
        <f>INDEX('Regulatory Asset Base'!Q$155:Q$164,                    MATCH($C240,'Regulatory Asset Base'!$C$155:$C$164,0))</f>
        <v>0</v>
      </c>
      <c r="N257" s="122">
        <f>INDEX('Regulatory Asset Base'!R$155:R$164,                    MATCH($C240,'Regulatory Asset Base'!$C$155:$C$164,0))</f>
        <v>0</v>
      </c>
      <c r="O257" s="122">
        <f>INDEX('Regulatory Asset Base'!S$155:S$164,                    MATCH($C240,'Regulatory Asset Base'!$C$155:$C$164,0))</f>
        <v>0</v>
      </c>
      <c r="P257" s="122">
        <f>INDEX('Regulatory Asset Base'!T$155:T$164,                    MATCH($C240,'Regulatory Asset Base'!$C$155:$C$164,0))</f>
        <v>0</v>
      </c>
      <c r="Q257" s="122">
        <f>INDEX('Regulatory Asset Base'!U$155:U$164,                    MATCH($C240,'Regulatory Asset Base'!$C$155:$C$164,0))</f>
        <v>0</v>
      </c>
      <c r="R257" s="122">
        <f>INDEX('Regulatory Asset Base'!V$155:V$164,                    MATCH($C240,'Regulatory Asset Base'!$C$155:$C$164,0))</f>
        <v>0</v>
      </c>
      <c r="S257" s="122">
        <f>INDEX('Regulatory Asset Base'!W$155:W$164,                    MATCH($C240,'Regulatory Asset Base'!$C$155:$C$164,0))</f>
        <v>0</v>
      </c>
      <c r="T257" s="122">
        <f>INDEX('Regulatory Asset Base'!X$155:X$164,                    MATCH($C240,'Regulatory Asset Base'!$C$155:$C$164,0))</f>
        <v>0</v>
      </c>
      <c r="U257" s="122">
        <f>INDEX('Regulatory Asset Base'!Y$155:Y$164,                    MATCH($C240,'Regulatory Asset Base'!$C$155:$C$164,0))</f>
        <v>0</v>
      </c>
      <c r="V257" s="122">
        <f>INDEX('Regulatory Asset Base'!Z$155:Z$164,                    MATCH($C240,'Regulatory Asset Base'!$C$155:$C$164,0))</f>
        <v>0</v>
      </c>
      <c r="W257" s="122">
        <f>INDEX('Regulatory Asset Base'!AA$155:AA$164,                    MATCH($C240,'Regulatory Asset Base'!$C$155:$C$164,0))</f>
        <v>0</v>
      </c>
      <c r="X257" s="122">
        <f>INDEX('Regulatory Asset Base'!AB$155:AB$164,                    MATCH($C240,'Regulatory Asset Base'!$C$155:$C$164,0))</f>
        <v>0</v>
      </c>
      <c r="Y257" s="122">
        <f>INDEX('Regulatory Asset Base'!AC$155:AC$164,                    MATCH($C240,'Regulatory Asset Base'!$C$155:$C$164,0))</f>
        <v>0</v>
      </c>
      <c r="Z257" s="122">
        <f>INDEX('Regulatory Asset Base'!AD$155:AD$164,                    MATCH($C240,'Regulatory Asset Base'!$C$155:$C$164,0))</f>
        <v>0</v>
      </c>
      <c r="AA257" s="122">
        <f>INDEX('Regulatory Asset Base'!AE$155:AE$164,                    MATCH($C240,'Regulatory Asset Base'!$C$155:$C$164,0))</f>
        <v>0</v>
      </c>
      <c r="AB257" s="122">
        <f>INDEX('Regulatory Asset Base'!AF$155:AF$164,                    MATCH($C240,'Regulatory Asset Base'!$C$155:$C$164,0))</f>
        <v>0</v>
      </c>
      <c r="AC257" s="122">
        <f>INDEX('Regulatory Asset Base'!AG$155:AG$164,                    MATCH($C240,'Regulatory Asset Base'!$C$155:$C$164,0))</f>
        <v>0</v>
      </c>
      <c r="AD257" s="122">
        <f>INDEX('Regulatory Asset Base'!AH$155:AH$164,                    MATCH($C240,'Regulatory Asset Base'!$C$155:$C$164,0))</f>
        <v>0</v>
      </c>
    </row>
    <row r="258" spans="1:30">
      <c r="A258" s="68"/>
      <c r="B258" s="68"/>
      <c r="C258" s="69" t="s">
        <v>104</v>
      </c>
      <c r="D258" s="129" t="s">
        <v>60</v>
      </c>
      <c r="E258" s="5"/>
      <c r="F258" s="122">
        <f>F289</f>
        <v>0</v>
      </c>
      <c r="G258" s="122">
        <f ca="1">G289</f>
        <v>0</v>
      </c>
      <c r="H258" s="122">
        <f ca="1">H289</f>
        <v>0</v>
      </c>
      <c r="I258" s="122">
        <f t="shared" ref="I258:AD258" ca="1" si="102">I289</f>
        <v>0</v>
      </c>
      <c r="J258" s="122">
        <f t="shared" ca="1" si="102"/>
        <v>0</v>
      </c>
      <c r="K258" s="122">
        <f t="shared" ca="1" si="102"/>
        <v>0</v>
      </c>
      <c r="L258" s="122">
        <f t="shared" ca="1" si="102"/>
        <v>0</v>
      </c>
      <c r="M258" s="122">
        <f t="shared" ca="1" si="102"/>
        <v>0</v>
      </c>
      <c r="N258" s="122">
        <f t="shared" ca="1" si="102"/>
        <v>0</v>
      </c>
      <c r="O258" s="122">
        <f t="shared" ca="1" si="102"/>
        <v>0</v>
      </c>
      <c r="P258" s="122">
        <f t="shared" ca="1" si="102"/>
        <v>0</v>
      </c>
      <c r="Q258" s="122">
        <f t="shared" ca="1" si="102"/>
        <v>0</v>
      </c>
      <c r="R258" s="122">
        <f t="shared" ca="1" si="102"/>
        <v>0</v>
      </c>
      <c r="S258" s="122">
        <f t="shared" ca="1" si="102"/>
        <v>0</v>
      </c>
      <c r="T258" s="122">
        <f t="shared" ca="1" si="102"/>
        <v>0</v>
      </c>
      <c r="U258" s="122">
        <f t="shared" ca="1" si="102"/>
        <v>0</v>
      </c>
      <c r="V258" s="122">
        <f t="shared" ca="1" si="102"/>
        <v>0</v>
      </c>
      <c r="W258" s="122">
        <f t="shared" ca="1" si="102"/>
        <v>0</v>
      </c>
      <c r="X258" s="122">
        <f t="shared" ca="1" si="102"/>
        <v>0</v>
      </c>
      <c r="Y258" s="122">
        <f t="shared" ca="1" si="102"/>
        <v>0</v>
      </c>
      <c r="Z258" s="122">
        <f t="shared" ca="1" si="102"/>
        <v>0</v>
      </c>
      <c r="AA258" s="122">
        <f t="shared" ca="1" si="102"/>
        <v>0</v>
      </c>
      <c r="AB258" s="122">
        <f t="shared" ca="1" si="102"/>
        <v>0</v>
      </c>
      <c r="AC258" s="122">
        <f t="shared" ca="1" si="102"/>
        <v>0</v>
      </c>
      <c r="AD258" s="122">
        <f t="shared" ca="1" si="102"/>
        <v>0</v>
      </c>
    </row>
    <row r="259" spans="1:30">
      <c r="A259" s="68"/>
      <c r="B259" s="68"/>
      <c r="C259" s="69" t="s">
        <v>105</v>
      </c>
      <c r="D259" s="129" t="s">
        <v>60</v>
      </c>
      <c r="E259" s="5"/>
      <c r="F259" s="122">
        <f t="shared" ref="F259:G259" si="103">SUM(F255:F257)-F258</f>
        <v>0</v>
      </c>
      <c r="G259" s="122">
        <f t="shared" ca="1" si="103"/>
        <v>0</v>
      </c>
      <c r="H259" s="122">
        <f ca="1">SUM(H255:H257)-H258</f>
        <v>0</v>
      </c>
      <c r="I259" s="122">
        <f t="shared" ref="I259:J259" ca="1" si="104">SUM(I255:I257)-I258</f>
        <v>0</v>
      </c>
      <c r="J259" s="124">
        <f t="shared" ca="1" si="104"/>
        <v>0</v>
      </c>
      <c r="K259" s="124">
        <f t="shared" ref="K259:M259" ca="1" si="105">SUM(K255:K257)-K258</f>
        <v>0</v>
      </c>
      <c r="L259" s="124">
        <f t="shared" ca="1" si="105"/>
        <v>0</v>
      </c>
      <c r="M259" s="124">
        <f t="shared" ca="1" si="105"/>
        <v>0</v>
      </c>
      <c r="N259" s="124">
        <f t="shared" ref="N259:AD259" ca="1" si="106">SUM(N255:N257)-N258</f>
        <v>0</v>
      </c>
      <c r="O259" s="124">
        <f t="shared" ca="1" si="106"/>
        <v>0</v>
      </c>
      <c r="P259" s="124">
        <f t="shared" ca="1" si="106"/>
        <v>0</v>
      </c>
      <c r="Q259" s="124">
        <f t="shared" ca="1" si="106"/>
        <v>0</v>
      </c>
      <c r="R259" s="124">
        <f t="shared" ca="1" si="106"/>
        <v>0</v>
      </c>
      <c r="S259" s="124">
        <f t="shared" ca="1" si="106"/>
        <v>0</v>
      </c>
      <c r="T259" s="124">
        <f t="shared" ca="1" si="106"/>
        <v>0</v>
      </c>
      <c r="U259" s="124">
        <f t="shared" ca="1" si="106"/>
        <v>0</v>
      </c>
      <c r="V259" s="124">
        <f t="shared" ca="1" si="106"/>
        <v>0</v>
      </c>
      <c r="W259" s="124">
        <f t="shared" ca="1" si="106"/>
        <v>0</v>
      </c>
      <c r="X259" s="124">
        <f t="shared" ca="1" si="106"/>
        <v>0</v>
      </c>
      <c r="Y259" s="124">
        <f t="shared" ca="1" si="106"/>
        <v>0</v>
      </c>
      <c r="Z259" s="124">
        <f t="shared" ca="1" si="106"/>
        <v>0</v>
      </c>
      <c r="AA259" s="124">
        <f t="shared" ca="1" si="106"/>
        <v>0</v>
      </c>
      <c r="AB259" s="122">
        <f t="shared" ca="1" si="106"/>
        <v>0</v>
      </c>
      <c r="AC259" s="122">
        <f t="shared" ca="1" si="106"/>
        <v>0</v>
      </c>
      <c r="AD259" s="122">
        <f t="shared" ca="1" si="106"/>
        <v>0</v>
      </c>
    </row>
    <row r="260" spans="1:30">
      <c r="A260" s="5"/>
      <c r="B260" s="5"/>
      <c r="C260" s="5"/>
      <c r="D260" s="129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1:30">
      <c r="A261" s="5"/>
      <c r="B261" s="5"/>
      <c r="C261" s="5"/>
      <c r="D261" s="129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1:30">
      <c r="A262" s="68"/>
      <c r="B262" s="68"/>
      <c r="C262" s="69" t="s">
        <v>106</v>
      </c>
      <c r="D262" s="129" t="s">
        <v>60</v>
      </c>
      <c r="E262" s="5"/>
      <c r="F262" s="126">
        <f>F251</f>
        <v>16117890.858853325</v>
      </c>
      <c r="G262" s="124">
        <f ca="1">F262+G257-(G249+G258)</f>
        <v>15311996.31591066</v>
      </c>
      <c r="H262" s="124">
        <f t="shared" ref="H262:AD262" ca="1" si="107">G262+H257-(H249+H258)</f>
        <v>14506101.772967994</v>
      </c>
      <c r="I262" s="124">
        <f t="shared" ca="1" si="107"/>
        <v>13700207.230025329</v>
      </c>
      <c r="J262" s="124">
        <f t="shared" ca="1" si="107"/>
        <v>12894312.687082663</v>
      </c>
      <c r="K262" s="124">
        <f t="shared" ca="1" si="107"/>
        <v>12088418.144139998</v>
      </c>
      <c r="L262" s="124">
        <f t="shared" ca="1" si="107"/>
        <v>11282523.601197332</v>
      </c>
      <c r="M262" s="124">
        <f t="shared" ca="1" si="107"/>
        <v>10476629.058254667</v>
      </c>
      <c r="N262" s="124">
        <f t="shared" ca="1" si="107"/>
        <v>9670734.5153120011</v>
      </c>
      <c r="O262" s="124">
        <f t="shared" ca="1" si="107"/>
        <v>8864839.9723693356</v>
      </c>
      <c r="P262" s="124">
        <f t="shared" ca="1" si="107"/>
        <v>8058945.4294266691</v>
      </c>
      <c r="Q262" s="124">
        <f t="shared" ca="1" si="107"/>
        <v>7253050.8864840027</v>
      </c>
      <c r="R262" s="124">
        <f t="shared" ca="1" si="107"/>
        <v>6447156.3435413362</v>
      </c>
      <c r="S262" s="124">
        <f t="shared" ca="1" si="107"/>
        <v>5641261.8005986698</v>
      </c>
      <c r="T262" s="124">
        <f t="shared" ca="1" si="107"/>
        <v>4835367.2576560033</v>
      </c>
      <c r="U262" s="124">
        <f t="shared" ca="1" si="107"/>
        <v>4029472.7147133369</v>
      </c>
      <c r="V262" s="124">
        <f t="shared" ca="1" si="107"/>
        <v>3223578.1717706705</v>
      </c>
      <c r="W262" s="124">
        <f t="shared" ca="1" si="107"/>
        <v>2417683.628828004</v>
      </c>
      <c r="X262" s="124">
        <f t="shared" ca="1" si="107"/>
        <v>1611789.0858853376</v>
      </c>
      <c r="Y262" s="124">
        <f t="shared" ca="1" si="107"/>
        <v>805894.54294267122</v>
      </c>
      <c r="Z262" s="124">
        <f t="shared" ca="1" si="107"/>
        <v>4.8894435167312622E-9</v>
      </c>
      <c r="AA262" s="124">
        <f t="shared" ca="1" si="107"/>
        <v>4.8894435167312622E-9</v>
      </c>
      <c r="AB262" s="124">
        <f t="shared" ca="1" si="107"/>
        <v>4.8894435167312622E-9</v>
      </c>
      <c r="AC262" s="124">
        <f t="shared" ca="1" si="107"/>
        <v>4.8894435167312622E-9</v>
      </c>
      <c r="AD262" s="124">
        <f t="shared" ca="1" si="107"/>
        <v>4.8894435167312622E-9</v>
      </c>
    </row>
    <row r="263" spans="1:30">
      <c r="A263" s="68"/>
      <c r="B263" s="68"/>
      <c r="C263" s="67" t="s">
        <v>107</v>
      </c>
      <c r="D263" s="129" t="s">
        <v>60</v>
      </c>
      <c r="E263" s="5"/>
      <c r="F263" s="122">
        <f t="shared" ref="F263" si="108">(F288+F249)</f>
        <v>0</v>
      </c>
      <c r="G263" s="124">
        <f ca="1">(G249+G258)</f>
        <v>805894.54294266633</v>
      </c>
      <c r="H263" s="124">
        <f ca="1">(H249+H258)</f>
        <v>805894.54294266633</v>
      </c>
      <c r="I263" s="124">
        <f ca="1">(I249+I258)</f>
        <v>805894.54294266633</v>
      </c>
      <c r="J263" s="124">
        <f t="shared" ref="J263:AD263" ca="1" si="109">(J249+J258)</f>
        <v>805894.54294266633</v>
      </c>
      <c r="K263" s="124">
        <f t="shared" ca="1" si="109"/>
        <v>805894.54294266633</v>
      </c>
      <c r="L263" s="124">
        <f t="shared" ca="1" si="109"/>
        <v>805894.54294266633</v>
      </c>
      <c r="M263" s="124">
        <f t="shared" ca="1" si="109"/>
        <v>805894.54294266633</v>
      </c>
      <c r="N263" s="124">
        <f t="shared" ca="1" si="109"/>
        <v>805894.54294266633</v>
      </c>
      <c r="O263" s="124">
        <f t="shared" ca="1" si="109"/>
        <v>805894.54294266633</v>
      </c>
      <c r="P263" s="124">
        <f t="shared" ca="1" si="109"/>
        <v>805894.54294266633</v>
      </c>
      <c r="Q263" s="124">
        <f t="shared" ca="1" si="109"/>
        <v>805894.54294266633</v>
      </c>
      <c r="R263" s="124">
        <f t="shared" ca="1" si="109"/>
        <v>805894.54294266633</v>
      </c>
      <c r="S263" s="124">
        <f t="shared" ca="1" si="109"/>
        <v>805894.54294266633</v>
      </c>
      <c r="T263" s="124">
        <f t="shared" ca="1" si="109"/>
        <v>805894.54294266633</v>
      </c>
      <c r="U263" s="124">
        <f t="shared" ca="1" si="109"/>
        <v>805894.54294266633</v>
      </c>
      <c r="V263" s="124">
        <f t="shared" ca="1" si="109"/>
        <v>805894.54294266633</v>
      </c>
      <c r="W263" s="124">
        <f t="shared" ca="1" si="109"/>
        <v>805894.54294266633</v>
      </c>
      <c r="X263" s="124">
        <f t="shared" ca="1" si="109"/>
        <v>805894.54294266633</v>
      </c>
      <c r="Y263" s="124">
        <f t="shared" ca="1" si="109"/>
        <v>805894.54294266633</v>
      </c>
      <c r="Z263" s="124">
        <f t="shared" ca="1" si="109"/>
        <v>805894.54294266633</v>
      </c>
      <c r="AA263" s="124">
        <f t="shared" ca="1" si="109"/>
        <v>0</v>
      </c>
      <c r="AB263" s="124">
        <f t="shared" ca="1" si="109"/>
        <v>0</v>
      </c>
      <c r="AC263" s="124">
        <f t="shared" ca="1" si="109"/>
        <v>0</v>
      </c>
      <c r="AD263" s="124">
        <f t="shared" ca="1" si="109"/>
        <v>0</v>
      </c>
    </row>
    <row r="264" spans="1:30">
      <c r="A264" s="70"/>
      <c r="B264" s="71"/>
      <c r="C264" s="68"/>
      <c r="D264" s="132"/>
      <c r="E264" s="5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68"/>
      <c r="Q264" s="68"/>
      <c r="R264" s="68"/>
      <c r="S264" s="68"/>
      <c r="T264" s="68"/>
      <c r="U264" s="68"/>
    </row>
    <row r="265" spans="1:30">
      <c r="A265" s="7"/>
      <c r="B265" s="38"/>
      <c r="C265" s="72" t="s">
        <v>108</v>
      </c>
      <c r="D265" s="132"/>
      <c r="E265" s="5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7"/>
    </row>
    <row r="266" spans="1:30">
      <c r="A266" s="7"/>
      <c r="B266" s="38"/>
      <c r="C266" s="72"/>
      <c r="D266" s="132"/>
      <c r="E266" s="5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</row>
    <row r="267" spans="1:30">
      <c r="A267" s="7"/>
      <c r="B267" s="38"/>
      <c r="C267" s="72"/>
      <c r="D267" s="132"/>
      <c r="E267" s="5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</row>
    <row r="268" spans="1:30">
      <c r="A268" s="8"/>
      <c r="B268" s="62"/>
      <c r="C268" s="11" t="s">
        <v>109</v>
      </c>
      <c r="D268" s="132"/>
      <c r="E268" s="7" t="str">
        <f>C257</f>
        <v>Additional Asset - nominal value</v>
      </c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</row>
    <row r="269" spans="1:30" ht="12" customHeight="1">
      <c r="A269" s="73"/>
      <c r="B269" s="62"/>
      <c r="C269" s="74">
        <f>Assumptions!$E$10</f>
        <v>2025</v>
      </c>
      <c r="D269" s="132" t="s">
        <v>60</v>
      </c>
      <c r="E269" s="127"/>
      <c r="F269" s="127">
        <f t="shared" ref="F269:O278" si="110">IF(F$4&lt;$C269,0,IF(F$4&gt;=$C269+$D$13,0,$E269/$D$13))</f>
        <v>0</v>
      </c>
      <c r="G269" s="127">
        <f t="shared" si="110"/>
        <v>0</v>
      </c>
      <c r="H269" s="127">
        <f t="shared" si="110"/>
        <v>0</v>
      </c>
      <c r="I269" s="127">
        <f t="shared" si="110"/>
        <v>0</v>
      </c>
      <c r="J269" s="127">
        <f t="shared" si="110"/>
        <v>0</v>
      </c>
      <c r="K269" s="127">
        <f t="shared" si="110"/>
        <v>0</v>
      </c>
      <c r="L269" s="127">
        <f t="shared" si="110"/>
        <v>0</v>
      </c>
      <c r="M269" s="127">
        <f t="shared" si="110"/>
        <v>0</v>
      </c>
      <c r="N269" s="127">
        <f t="shared" si="110"/>
        <v>0</v>
      </c>
      <c r="O269" s="127">
        <f t="shared" si="110"/>
        <v>0</v>
      </c>
      <c r="P269" s="127">
        <f t="shared" ref="P269:AD278" si="111">IF(P$4&lt;$C269,0,IF(P$4&gt;=$C269+$D$13,0,$E269/$D$13))</f>
        <v>0</v>
      </c>
      <c r="Q269" s="127">
        <f t="shared" si="111"/>
        <v>0</v>
      </c>
      <c r="R269" s="127">
        <f t="shared" si="111"/>
        <v>0</v>
      </c>
      <c r="S269" s="127">
        <f t="shared" si="111"/>
        <v>0</v>
      </c>
      <c r="T269" s="127">
        <f t="shared" si="111"/>
        <v>0</v>
      </c>
      <c r="U269" s="127">
        <f t="shared" si="111"/>
        <v>0</v>
      </c>
      <c r="V269" s="127">
        <f t="shared" si="111"/>
        <v>0</v>
      </c>
      <c r="W269" s="127">
        <f t="shared" si="111"/>
        <v>0</v>
      </c>
      <c r="X269" s="127">
        <f t="shared" si="111"/>
        <v>0</v>
      </c>
      <c r="Y269" s="127">
        <f t="shared" si="111"/>
        <v>0</v>
      </c>
      <c r="Z269" s="127">
        <f t="shared" si="111"/>
        <v>0</v>
      </c>
      <c r="AA269" s="127">
        <f t="shared" si="111"/>
        <v>0</v>
      </c>
      <c r="AB269" s="127">
        <f t="shared" si="111"/>
        <v>0</v>
      </c>
      <c r="AC269" s="127">
        <f t="shared" si="111"/>
        <v>0</v>
      </c>
      <c r="AD269" s="127">
        <f t="shared" si="111"/>
        <v>0</v>
      </c>
    </row>
    <row r="270" spans="1:30">
      <c r="A270" s="75"/>
      <c r="B270" s="61"/>
      <c r="C270" s="74">
        <f>C269+1</f>
        <v>2026</v>
      </c>
      <c r="D270" s="132" t="s">
        <v>60</v>
      </c>
      <c r="E270" s="127">
        <f ca="1">OFFSET('Regulatory Asset Base'!$K$155,$D240-1,0)</f>
        <v>0</v>
      </c>
      <c r="F270" s="127">
        <f t="shared" si="110"/>
        <v>0</v>
      </c>
      <c r="G270" s="127">
        <f t="shared" ca="1" si="110"/>
        <v>0</v>
      </c>
      <c r="H270" s="127">
        <f t="shared" ca="1" si="110"/>
        <v>0</v>
      </c>
      <c r="I270" s="127">
        <f t="shared" ca="1" si="110"/>
        <v>0</v>
      </c>
      <c r="J270" s="127">
        <f t="shared" ca="1" si="110"/>
        <v>0</v>
      </c>
      <c r="K270" s="127">
        <f t="shared" ca="1" si="110"/>
        <v>0</v>
      </c>
      <c r="L270" s="127">
        <f t="shared" ca="1" si="110"/>
        <v>0</v>
      </c>
      <c r="M270" s="127">
        <f t="shared" ca="1" si="110"/>
        <v>0</v>
      </c>
      <c r="N270" s="127">
        <f t="shared" ca="1" si="110"/>
        <v>0</v>
      </c>
      <c r="O270" s="127">
        <f t="shared" ca="1" si="110"/>
        <v>0</v>
      </c>
      <c r="P270" s="127">
        <f t="shared" ca="1" si="111"/>
        <v>0</v>
      </c>
      <c r="Q270" s="127">
        <f t="shared" ca="1" si="111"/>
        <v>0</v>
      </c>
      <c r="R270" s="127">
        <f t="shared" ca="1" si="111"/>
        <v>0</v>
      </c>
      <c r="S270" s="127">
        <f t="shared" ca="1" si="111"/>
        <v>0</v>
      </c>
      <c r="T270" s="127">
        <f t="shared" ca="1" si="111"/>
        <v>0</v>
      </c>
      <c r="U270" s="127">
        <f t="shared" ca="1" si="111"/>
        <v>0</v>
      </c>
      <c r="V270" s="127">
        <f t="shared" ca="1" si="111"/>
        <v>0</v>
      </c>
      <c r="W270" s="127">
        <f t="shared" ca="1" si="111"/>
        <v>0</v>
      </c>
      <c r="X270" s="127">
        <f t="shared" ca="1" si="111"/>
        <v>0</v>
      </c>
      <c r="Y270" s="127">
        <f t="shared" ca="1" si="111"/>
        <v>0</v>
      </c>
      <c r="Z270" s="127">
        <f t="shared" ca="1" si="111"/>
        <v>0</v>
      </c>
      <c r="AA270" s="127">
        <f t="shared" si="111"/>
        <v>0</v>
      </c>
      <c r="AB270" s="127">
        <f t="shared" si="111"/>
        <v>0</v>
      </c>
      <c r="AC270" s="127">
        <f t="shared" si="111"/>
        <v>0</v>
      </c>
      <c r="AD270" s="127">
        <f t="shared" si="111"/>
        <v>0</v>
      </c>
    </row>
    <row r="271" spans="1:30">
      <c r="B271" s="49"/>
      <c r="C271" s="74">
        <f t="shared" ref="C271:C288" si="112">C270+1</f>
        <v>2027</v>
      </c>
      <c r="D271" s="132" t="s">
        <v>60</v>
      </c>
      <c r="E271" s="127">
        <f ca="1">OFFSET('Regulatory Asset Base'!$L$155,$D240-1,0)</f>
        <v>0</v>
      </c>
      <c r="F271" s="127">
        <f t="shared" si="110"/>
        <v>0</v>
      </c>
      <c r="G271" s="127">
        <f t="shared" si="110"/>
        <v>0</v>
      </c>
      <c r="H271" s="127">
        <f t="shared" ca="1" si="110"/>
        <v>0</v>
      </c>
      <c r="I271" s="127">
        <f t="shared" ca="1" si="110"/>
        <v>0</v>
      </c>
      <c r="J271" s="127">
        <f t="shared" ca="1" si="110"/>
        <v>0</v>
      </c>
      <c r="K271" s="127">
        <f t="shared" ca="1" si="110"/>
        <v>0</v>
      </c>
      <c r="L271" s="127">
        <f t="shared" ca="1" si="110"/>
        <v>0</v>
      </c>
      <c r="M271" s="127">
        <f t="shared" ca="1" si="110"/>
        <v>0</v>
      </c>
      <c r="N271" s="127">
        <f t="shared" ca="1" si="110"/>
        <v>0</v>
      </c>
      <c r="O271" s="127">
        <f t="shared" ca="1" si="110"/>
        <v>0</v>
      </c>
      <c r="P271" s="127">
        <f t="shared" ca="1" si="111"/>
        <v>0</v>
      </c>
      <c r="Q271" s="127">
        <f t="shared" ca="1" si="111"/>
        <v>0</v>
      </c>
      <c r="R271" s="127">
        <f t="shared" ca="1" si="111"/>
        <v>0</v>
      </c>
      <c r="S271" s="127">
        <f t="shared" ca="1" si="111"/>
        <v>0</v>
      </c>
      <c r="T271" s="127">
        <f t="shared" ca="1" si="111"/>
        <v>0</v>
      </c>
      <c r="U271" s="127">
        <f t="shared" ca="1" si="111"/>
        <v>0</v>
      </c>
      <c r="V271" s="127">
        <f t="shared" ca="1" si="111"/>
        <v>0</v>
      </c>
      <c r="W271" s="127">
        <f t="shared" ca="1" si="111"/>
        <v>0</v>
      </c>
      <c r="X271" s="127">
        <f t="shared" ca="1" si="111"/>
        <v>0</v>
      </c>
      <c r="Y271" s="127">
        <f t="shared" ca="1" si="111"/>
        <v>0</v>
      </c>
      <c r="Z271" s="127">
        <f t="shared" ca="1" si="111"/>
        <v>0</v>
      </c>
      <c r="AA271" s="127">
        <f t="shared" ca="1" si="111"/>
        <v>0</v>
      </c>
      <c r="AB271" s="127">
        <f t="shared" si="111"/>
        <v>0</v>
      </c>
      <c r="AC271" s="127">
        <f t="shared" si="111"/>
        <v>0</v>
      </c>
      <c r="AD271" s="127">
        <f t="shared" si="111"/>
        <v>0</v>
      </c>
    </row>
    <row r="272" spans="1:30">
      <c r="B272" s="49"/>
      <c r="C272" s="74">
        <f t="shared" si="112"/>
        <v>2028</v>
      </c>
      <c r="D272" s="132" t="s">
        <v>60</v>
      </c>
      <c r="E272" s="127">
        <f ca="1">OFFSET('Regulatory Asset Base'!$M$155,$D240-1,0)</f>
        <v>0</v>
      </c>
      <c r="F272" s="127">
        <f t="shared" si="110"/>
        <v>0</v>
      </c>
      <c r="G272" s="127">
        <f t="shared" si="110"/>
        <v>0</v>
      </c>
      <c r="H272" s="127">
        <f t="shared" si="110"/>
        <v>0</v>
      </c>
      <c r="I272" s="127">
        <f t="shared" ca="1" si="110"/>
        <v>0</v>
      </c>
      <c r="J272" s="127">
        <f t="shared" ca="1" si="110"/>
        <v>0</v>
      </c>
      <c r="K272" s="127">
        <f t="shared" ca="1" si="110"/>
        <v>0</v>
      </c>
      <c r="L272" s="127">
        <f t="shared" ca="1" si="110"/>
        <v>0</v>
      </c>
      <c r="M272" s="127">
        <f t="shared" ca="1" si="110"/>
        <v>0</v>
      </c>
      <c r="N272" s="127">
        <f t="shared" ca="1" si="110"/>
        <v>0</v>
      </c>
      <c r="O272" s="127">
        <f t="shared" ca="1" si="110"/>
        <v>0</v>
      </c>
      <c r="P272" s="127">
        <f t="shared" ca="1" si="111"/>
        <v>0</v>
      </c>
      <c r="Q272" s="127">
        <f t="shared" ca="1" si="111"/>
        <v>0</v>
      </c>
      <c r="R272" s="127">
        <f t="shared" ca="1" si="111"/>
        <v>0</v>
      </c>
      <c r="S272" s="127">
        <f t="shared" ca="1" si="111"/>
        <v>0</v>
      </c>
      <c r="T272" s="127">
        <f t="shared" ca="1" si="111"/>
        <v>0</v>
      </c>
      <c r="U272" s="127">
        <f t="shared" ca="1" si="111"/>
        <v>0</v>
      </c>
      <c r="V272" s="127">
        <f t="shared" ca="1" si="111"/>
        <v>0</v>
      </c>
      <c r="W272" s="127">
        <f t="shared" ca="1" si="111"/>
        <v>0</v>
      </c>
      <c r="X272" s="127">
        <f t="shared" ca="1" si="111"/>
        <v>0</v>
      </c>
      <c r="Y272" s="127">
        <f t="shared" ca="1" si="111"/>
        <v>0</v>
      </c>
      <c r="Z272" s="127">
        <f t="shared" ca="1" si="111"/>
        <v>0</v>
      </c>
      <c r="AA272" s="127">
        <f t="shared" ca="1" si="111"/>
        <v>0</v>
      </c>
      <c r="AB272" s="127">
        <f t="shared" ca="1" si="111"/>
        <v>0</v>
      </c>
      <c r="AC272" s="127">
        <f t="shared" si="111"/>
        <v>0</v>
      </c>
      <c r="AD272" s="127">
        <f t="shared" si="111"/>
        <v>0</v>
      </c>
    </row>
    <row r="273" spans="1:30">
      <c r="B273" s="49"/>
      <c r="C273" s="74">
        <f t="shared" si="112"/>
        <v>2029</v>
      </c>
      <c r="D273" s="132" t="s">
        <v>60</v>
      </c>
      <c r="E273" s="127">
        <f ca="1">OFFSET('Regulatory Asset Base'!$N$155,$D240-1,0)</f>
        <v>0</v>
      </c>
      <c r="F273" s="127">
        <f t="shared" si="110"/>
        <v>0</v>
      </c>
      <c r="G273" s="127">
        <f t="shared" si="110"/>
        <v>0</v>
      </c>
      <c r="H273" s="127">
        <f t="shared" si="110"/>
        <v>0</v>
      </c>
      <c r="I273" s="127">
        <f t="shared" si="110"/>
        <v>0</v>
      </c>
      <c r="J273" s="127">
        <f t="shared" ca="1" si="110"/>
        <v>0</v>
      </c>
      <c r="K273" s="127">
        <f t="shared" ca="1" si="110"/>
        <v>0</v>
      </c>
      <c r="L273" s="127">
        <f t="shared" ca="1" si="110"/>
        <v>0</v>
      </c>
      <c r="M273" s="127">
        <f t="shared" ca="1" si="110"/>
        <v>0</v>
      </c>
      <c r="N273" s="127">
        <f t="shared" ca="1" si="110"/>
        <v>0</v>
      </c>
      <c r="O273" s="127">
        <f t="shared" ca="1" si="110"/>
        <v>0</v>
      </c>
      <c r="P273" s="127">
        <f t="shared" ca="1" si="111"/>
        <v>0</v>
      </c>
      <c r="Q273" s="127">
        <f t="shared" ca="1" si="111"/>
        <v>0</v>
      </c>
      <c r="R273" s="127">
        <f t="shared" ca="1" si="111"/>
        <v>0</v>
      </c>
      <c r="S273" s="127">
        <f t="shared" ca="1" si="111"/>
        <v>0</v>
      </c>
      <c r="T273" s="127">
        <f t="shared" ca="1" si="111"/>
        <v>0</v>
      </c>
      <c r="U273" s="127">
        <f t="shared" ca="1" si="111"/>
        <v>0</v>
      </c>
      <c r="V273" s="127">
        <f t="shared" ca="1" si="111"/>
        <v>0</v>
      </c>
      <c r="W273" s="127">
        <f t="shared" ca="1" si="111"/>
        <v>0</v>
      </c>
      <c r="X273" s="127">
        <f t="shared" ca="1" si="111"/>
        <v>0</v>
      </c>
      <c r="Y273" s="127">
        <f t="shared" ca="1" si="111"/>
        <v>0</v>
      </c>
      <c r="Z273" s="127">
        <f t="shared" ca="1" si="111"/>
        <v>0</v>
      </c>
      <c r="AA273" s="127">
        <f t="shared" ca="1" si="111"/>
        <v>0</v>
      </c>
      <c r="AB273" s="127">
        <f t="shared" ca="1" si="111"/>
        <v>0</v>
      </c>
      <c r="AC273" s="127">
        <f t="shared" ca="1" si="111"/>
        <v>0</v>
      </c>
      <c r="AD273" s="127">
        <f t="shared" si="111"/>
        <v>0</v>
      </c>
    </row>
    <row r="274" spans="1:30">
      <c r="B274" s="49"/>
      <c r="C274" s="74">
        <f t="shared" si="112"/>
        <v>2030</v>
      </c>
      <c r="D274" s="132" t="s">
        <v>60</v>
      </c>
      <c r="E274" s="127">
        <f ca="1">OFFSET('Regulatory Asset Base'!$O$155,$D240-1,0)</f>
        <v>0</v>
      </c>
      <c r="F274" s="127">
        <f t="shared" si="110"/>
        <v>0</v>
      </c>
      <c r="G274" s="127">
        <f t="shared" si="110"/>
        <v>0</v>
      </c>
      <c r="H274" s="127">
        <f t="shared" si="110"/>
        <v>0</v>
      </c>
      <c r="I274" s="127">
        <f t="shared" si="110"/>
        <v>0</v>
      </c>
      <c r="J274" s="127">
        <f t="shared" si="110"/>
        <v>0</v>
      </c>
      <c r="K274" s="127">
        <f t="shared" ca="1" si="110"/>
        <v>0</v>
      </c>
      <c r="L274" s="127">
        <f t="shared" ca="1" si="110"/>
        <v>0</v>
      </c>
      <c r="M274" s="127">
        <f t="shared" ca="1" si="110"/>
        <v>0</v>
      </c>
      <c r="N274" s="127">
        <f t="shared" ca="1" si="110"/>
        <v>0</v>
      </c>
      <c r="O274" s="127">
        <f t="shared" ca="1" si="110"/>
        <v>0</v>
      </c>
      <c r="P274" s="127">
        <f t="shared" ca="1" si="111"/>
        <v>0</v>
      </c>
      <c r="Q274" s="127">
        <f t="shared" ca="1" si="111"/>
        <v>0</v>
      </c>
      <c r="R274" s="127">
        <f t="shared" ca="1" si="111"/>
        <v>0</v>
      </c>
      <c r="S274" s="127">
        <f t="shared" ca="1" si="111"/>
        <v>0</v>
      </c>
      <c r="T274" s="127">
        <f t="shared" ca="1" si="111"/>
        <v>0</v>
      </c>
      <c r="U274" s="127">
        <f t="shared" ca="1" si="111"/>
        <v>0</v>
      </c>
      <c r="V274" s="127">
        <f t="shared" ca="1" si="111"/>
        <v>0</v>
      </c>
      <c r="W274" s="127">
        <f t="shared" ca="1" si="111"/>
        <v>0</v>
      </c>
      <c r="X274" s="127">
        <f t="shared" ca="1" si="111"/>
        <v>0</v>
      </c>
      <c r="Y274" s="127">
        <f t="shared" ca="1" si="111"/>
        <v>0</v>
      </c>
      <c r="Z274" s="127">
        <f t="shared" ca="1" si="111"/>
        <v>0</v>
      </c>
      <c r="AA274" s="127">
        <f t="shared" ca="1" si="111"/>
        <v>0</v>
      </c>
      <c r="AB274" s="127">
        <f t="shared" ca="1" si="111"/>
        <v>0</v>
      </c>
      <c r="AC274" s="127">
        <f t="shared" ca="1" si="111"/>
        <v>0</v>
      </c>
      <c r="AD274" s="127">
        <f t="shared" ca="1" si="111"/>
        <v>0</v>
      </c>
    </row>
    <row r="275" spans="1:30">
      <c r="B275" s="49"/>
      <c r="C275" s="74">
        <f t="shared" si="112"/>
        <v>2031</v>
      </c>
      <c r="D275" s="132" t="s">
        <v>60</v>
      </c>
      <c r="E275" s="127">
        <f ca="1">OFFSET('Regulatory Asset Base'!$P$155,$D240-1,0)</f>
        <v>0</v>
      </c>
      <c r="F275" s="127">
        <f t="shared" si="110"/>
        <v>0</v>
      </c>
      <c r="G275" s="127">
        <f t="shared" si="110"/>
        <v>0</v>
      </c>
      <c r="H275" s="127">
        <f t="shared" si="110"/>
        <v>0</v>
      </c>
      <c r="I275" s="127">
        <f t="shared" si="110"/>
        <v>0</v>
      </c>
      <c r="J275" s="127">
        <f t="shared" si="110"/>
        <v>0</v>
      </c>
      <c r="K275" s="127">
        <f t="shared" si="110"/>
        <v>0</v>
      </c>
      <c r="L275" s="127">
        <f t="shared" ca="1" si="110"/>
        <v>0</v>
      </c>
      <c r="M275" s="127">
        <f t="shared" ca="1" si="110"/>
        <v>0</v>
      </c>
      <c r="N275" s="127">
        <f t="shared" ca="1" si="110"/>
        <v>0</v>
      </c>
      <c r="O275" s="127">
        <f t="shared" ca="1" si="110"/>
        <v>0</v>
      </c>
      <c r="P275" s="127">
        <f t="shared" ca="1" si="111"/>
        <v>0</v>
      </c>
      <c r="Q275" s="127">
        <f t="shared" ca="1" si="111"/>
        <v>0</v>
      </c>
      <c r="R275" s="127">
        <f t="shared" ca="1" si="111"/>
        <v>0</v>
      </c>
      <c r="S275" s="127">
        <f t="shared" ca="1" si="111"/>
        <v>0</v>
      </c>
      <c r="T275" s="127">
        <f t="shared" ca="1" si="111"/>
        <v>0</v>
      </c>
      <c r="U275" s="127">
        <f t="shared" ca="1" si="111"/>
        <v>0</v>
      </c>
      <c r="V275" s="127">
        <f t="shared" ca="1" si="111"/>
        <v>0</v>
      </c>
      <c r="W275" s="127">
        <f t="shared" ca="1" si="111"/>
        <v>0</v>
      </c>
      <c r="X275" s="127">
        <f t="shared" ca="1" si="111"/>
        <v>0</v>
      </c>
      <c r="Y275" s="127">
        <f t="shared" ca="1" si="111"/>
        <v>0</v>
      </c>
      <c r="Z275" s="127">
        <f t="shared" ca="1" si="111"/>
        <v>0</v>
      </c>
      <c r="AA275" s="127">
        <f t="shared" ca="1" si="111"/>
        <v>0</v>
      </c>
      <c r="AB275" s="127">
        <f t="shared" ca="1" si="111"/>
        <v>0</v>
      </c>
      <c r="AC275" s="127">
        <f t="shared" ca="1" si="111"/>
        <v>0</v>
      </c>
      <c r="AD275" s="127">
        <f t="shared" ca="1" si="111"/>
        <v>0</v>
      </c>
    </row>
    <row r="276" spans="1:30">
      <c r="A276" s="47" t="s">
        <v>110</v>
      </c>
      <c r="B276" s="49"/>
      <c r="C276" s="74">
        <f t="shared" si="112"/>
        <v>2032</v>
      </c>
      <c r="D276" s="132" t="s">
        <v>60</v>
      </c>
      <c r="E276" s="127">
        <f ca="1">OFFSET('Regulatory Asset Base'!$Q$155,$D240-1,0)</f>
        <v>0</v>
      </c>
      <c r="F276" s="127">
        <f t="shared" si="110"/>
        <v>0</v>
      </c>
      <c r="G276" s="127">
        <f t="shared" si="110"/>
        <v>0</v>
      </c>
      <c r="H276" s="127">
        <f t="shared" si="110"/>
        <v>0</v>
      </c>
      <c r="I276" s="127">
        <f t="shared" si="110"/>
        <v>0</v>
      </c>
      <c r="J276" s="127">
        <f t="shared" si="110"/>
        <v>0</v>
      </c>
      <c r="K276" s="127">
        <f t="shared" si="110"/>
        <v>0</v>
      </c>
      <c r="L276" s="127">
        <f t="shared" si="110"/>
        <v>0</v>
      </c>
      <c r="M276" s="127">
        <f t="shared" ca="1" si="110"/>
        <v>0</v>
      </c>
      <c r="N276" s="127">
        <f t="shared" ca="1" si="110"/>
        <v>0</v>
      </c>
      <c r="O276" s="127">
        <f t="shared" ca="1" si="110"/>
        <v>0</v>
      </c>
      <c r="P276" s="127">
        <f t="shared" ca="1" si="111"/>
        <v>0</v>
      </c>
      <c r="Q276" s="127">
        <f t="shared" ca="1" si="111"/>
        <v>0</v>
      </c>
      <c r="R276" s="127">
        <f t="shared" ca="1" si="111"/>
        <v>0</v>
      </c>
      <c r="S276" s="127">
        <f t="shared" ca="1" si="111"/>
        <v>0</v>
      </c>
      <c r="T276" s="127">
        <f t="shared" ca="1" si="111"/>
        <v>0</v>
      </c>
      <c r="U276" s="127">
        <f t="shared" ca="1" si="111"/>
        <v>0</v>
      </c>
      <c r="V276" s="127">
        <f t="shared" ca="1" si="111"/>
        <v>0</v>
      </c>
      <c r="W276" s="127">
        <f t="shared" ca="1" si="111"/>
        <v>0</v>
      </c>
      <c r="X276" s="127">
        <f t="shared" ca="1" si="111"/>
        <v>0</v>
      </c>
      <c r="Y276" s="127">
        <f t="shared" ca="1" si="111"/>
        <v>0</v>
      </c>
      <c r="Z276" s="127">
        <f t="shared" ca="1" si="111"/>
        <v>0</v>
      </c>
      <c r="AA276" s="127">
        <f t="shared" ca="1" si="111"/>
        <v>0</v>
      </c>
      <c r="AB276" s="127">
        <f t="shared" ca="1" si="111"/>
        <v>0</v>
      </c>
      <c r="AC276" s="127">
        <f t="shared" ca="1" si="111"/>
        <v>0</v>
      </c>
      <c r="AD276" s="127">
        <f t="shared" ca="1" si="111"/>
        <v>0</v>
      </c>
    </row>
    <row r="277" spans="1:30">
      <c r="B277" s="49"/>
      <c r="C277" s="74">
        <f t="shared" si="112"/>
        <v>2033</v>
      </c>
      <c r="D277" s="132" t="s">
        <v>60</v>
      </c>
      <c r="E277" s="127">
        <f ca="1">OFFSET('Regulatory Asset Base'!$R$155,$D240-1,0)</f>
        <v>0</v>
      </c>
      <c r="F277" s="127">
        <f t="shared" si="110"/>
        <v>0</v>
      </c>
      <c r="G277" s="127">
        <f t="shared" si="110"/>
        <v>0</v>
      </c>
      <c r="H277" s="127">
        <f t="shared" si="110"/>
        <v>0</v>
      </c>
      <c r="I277" s="127">
        <f t="shared" si="110"/>
        <v>0</v>
      </c>
      <c r="J277" s="127">
        <f t="shared" si="110"/>
        <v>0</v>
      </c>
      <c r="K277" s="127">
        <f t="shared" si="110"/>
        <v>0</v>
      </c>
      <c r="L277" s="127">
        <f t="shared" si="110"/>
        <v>0</v>
      </c>
      <c r="M277" s="127">
        <f t="shared" si="110"/>
        <v>0</v>
      </c>
      <c r="N277" s="127">
        <f t="shared" ca="1" si="110"/>
        <v>0</v>
      </c>
      <c r="O277" s="127">
        <f t="shared" ca="1" si="110"/>
        <v>0</v>
      </c>
      <c r="P277" s="127">
        <f t="shared" ca="1" si="111"/>
        <v>0</v>
      </c>
      <c r="Q277" s="127">
        <f t="shared" ca="1" si="111"/>
        <v>0</v>
      </c>
      <c r="R277" s="127">
        <f t="shared" ca="1" si="111"/>
        <v>0</v>
      </c>
      <c r="S277" s="127">
        <f t="shared" ca="1" si="111"/>
        <v>0</v>
      </c>
      <c r="T277" s="127">
        <f t="shared" ca="1" si="111"/>
        <v>0</v>
      </c>
      <c r="U277" s="127">
        <f t="shared" ca="1" si="111"/>
        <v>0</v>
      </c>
      <c r="V277" s="127">
        <f t="shared" ca="1" si="111"/>
        <v>0</v>
      </c>
      <c r="W277" s="127">
        <f t="shared" ca="1" si="111"/>
        <v>0</v>
      </c>
      <c r="X277" s="127">
        <f t="shared" ca="1" si="111"/>
        <v>0</v>
      </c>
      <c r="Y277" s="127">
        <f t="shared" ca="1" si="111"/>
        <v>0</v>
      </c>
      <c r="Z277" s="127">
        <f t="shared" ca="1" si="111"/>
        <v>0</v>
      </c>
      <c r="AA277" s="127">
        <f t="shared" ca="1" si="111"/>
        <v>0</v>
      </c>
      <c r="AB277" s="127">
        <f t="shared" ca="1" si="111"/>
        <v>0</v>
      </c>
      <c r="AC277" s="127">
        <f t="shared" ca="1" si="111"/>
        <v>0</v>
      </c>
      <c r="AD277" s="127">
        <f t="shared" ca="1" si="111"/>
        <v>0</v>
      </c>
    </row>
    <row r="278" spans="1:30">
      <c r="B278" s="49"/>
      <c r="C278" s="74">
        <f t="shared" si="112"/>
        <v>2034</v>
      </c>
      <c r="D278" s="132" t="s">
        <v>60</v>
      </c>
      <c r="E278" s="127">
        <f ca="1">OFFSET('Regulatory Asset Base'!$S$155,$D240-1,0)</f>
        <v>0</v>
      </c>
      <c r="F278" s="127">
        <f t="shared" si="110"/>
        <v>0</v>
      </c>
      <c r="G278" s="127">
        <f t="shared" si="110"/>
        <v>0</v>
      </c>
      <c r="H278" s="127">
        <f t="shared" si="110"/>
        <v>0</v>
      </c>
      <c r="I278" s="127">
        <f t="shared" si="110"/>
        <v>0</v>
      </c>
      <c r="J278" s="127">
        <f t="shared" si="110"/>
        <v>0</v>
      </c>
      <c r="K278" s="127">
        <f t="shared" si="110"/>
        <v>0</v>
      </c>
      <c r="L278" s="127">
        <f t="shared" si="110"/>
        <v>0</v>
      </c>
      <c r="M278" s="127">
        <f t="shared" si="110"/>
        <v>0</v>
      </c>
      <c r="N278" s="127">
        <f t="shared" si="110"/>
        <v>0</v>
      </c>
      <c r="O278" s="127">
        <f t="shared" ca="1" si="110"/>
        <v>0</v>
      </c>
      <c r="P278" s="127">
        <f t="shared" ca="1" si="111"/>
        <v>0</v>
      </c>
      <c r="Q278" s="127">
        <f t="shared" ca="1" si="111"/>
        <v>0</v>
      </c>
      <c r="R278" s="127">
        <f t="shared" ca="1" si="111"/>
        <v>0</v>
      </c>
      <c r="S278" s="127">
        <f t="shared" ca="1" si="111"/>
        <v>0</v>
      </c>
      <c r="T278" s="127">
        <f t="shared" ca="1" si="111"/>
        <v>0</v>
      </c>
      <c r="U278" s="127">
        <f t="shared" ca="1" si="111"/>
        <v>0</v>
      </c>
      <c r="V278" s="127">
        <f t="shared" ca="1" si="111"/>
        <v>0</v>
      </c>
      <c r="W278" s="127">
        <f t="shared" ca="1" si="111"/>
        <v>0</v>
      </c>
      <c r="X278" s="127">
        <f t="shared" ca="1" si="111"/>
        <v>0</v>
      </c>
      <c r="Y278" s="127">
        <f t="shared" ca="1" si="111"/>
        <v>0</v>
      </c>
      <c r="Z278" s="127">
        <f t="shared" ca="1" si="111"/>
        <v>0</v>
      </c>
      <c r="AA278" s="127">
        <f t="shared" ca="1" si="111"/>
        <v>0</v>
      </c>
      <c r="AB278" s="127">
        <f t="shared" ca="1" si="111"/>
        <v>0</v>
      </c>
      <c r="AC278" s="127">
        <f t="shared" ca="1" si="111"/>
        <v>0</v>
      </c>
      <c r="AD278" s="127">
        <f t="shared" ca="1" si="111"/>
        <v>0</v>
      </c>
    </row>
    <row r="279" spans="1:30">
      <c r="B279" s="49"/>
      <c r="C279" s="74">
        <f t="shared" si="112"/>
        <v>2035</v>
      </c>
      <c r="D279" s="132" t="s">
        <v>60</v>
      </c>
      <c r="E279" s="127">
        <f ca="1">OFFSET('Regulatory Asset Base'!$T$155,$D240-1,0)</f>
        <v>0</v>
      </c>
      <c r="F279" s="127">
        <f t="shared" ref="F279:O288" si="113">IF(F$4&lt;$C279,0,IF(F$4&gt;=$C279+$D$13,0,$E279/$D$13))</f>
        <v>0</v>
      </c>
      <c r="G279" s="127">
        <f t="shared" si="113"/>
        <v>0</v>
      </c>
      <c r="H279" s="127">
        <f t="shared" si="113"/>
        <v>0</v>
      </c>
      <c r="I279" s="127">
        <f t="shared" si="113"/>
        <v>0</v>
      </c>
      <c r="J279" s="127">
        <f t="shared" si="113"/>
        <v>0</v>
      </c>
      <c r="K279" s="127">
        <f t="shared" si="113"/>
        <v>0</v>
      </c>
      <c r="L279" s="127">
        <f t="shared" si="113"/>
        <v>0</v>
      </c>
      <c r="M279" s="127">
        <f t="shared" si="113"/>
        <v>0</v>
      </c>
      <c r="N279" s="127">
        <f t="shared" si="113"/>
        <v>0</v>
      </c>
      <c r="O279" s="127">
        <f t="shared" si="113"/>
        <v>0</v>
      </c>
      <c r="P279" s="127">
        <f t="shared" ref="P279:AD288" ca="1" si="114">IF(P$4&lt;$C279,0,IF(P$4&gt;=$C279+$D$13,0,$E279/$D$13))</f>
        <v>0</v>
      </c>
      <c r="Q279" s="127">
        <f t="shared" ca="1" si="114"/>
        <v>0</v>
      </c>
      <c r="R279" s="127">
        <f t="shared" ca="1" si="114"/>
        <v>0</v>
      </c>
      <c r="S279" s="127">
        <f t="shared" ca="1" si="114"/>
        <v>0</v>
      </c>
      <c r="T279" s="127">
        <f t="shared" ca="1" si="114"/>
        <v>0</v>
      </c>
      <c r="U279" s="127">
        <f t="shared" ca="1" si="114"/>
        <v>0</v>
      </c>
      <c r="V279" s="127">
        <f t="shared" ca="1" si="114"/>
        <v>0</v>
      </c>
      <c r="W279" s="127">
        <f t="shared" ca="1" si="114"/>
        <v>0</v>
      </c>
      <c r="X279" s="127">
        <f t="shared" ca="1" si="114"/>
        <v>0</v>
      </c>
      <c r="Y279" s="127">
        <f t="shared" ca="1" si="114"/>
        <v>0</v>
      </c>
      <c r="Z279" s="127">
        <f t="shared" ca="1" si="114"/>
        <v>0</v>
      </c>
      <c r="AA279" s="127">
        <f t="shared" ca="1" si="114"/>
        <v>0</v>
      </c>
      <c r="AB279" s="127">
        <f t="shared" ca="1" si="114"/>
        <v>0</v>
      </c>
      <c r="AC279" s="127">
        <f t="shared" ca="1" si="114"/>
        <v>0</v>
      </c>
      <c r="AD279" s="127">
        <f t="shared" ca="1" si="114"/>
        <v>0</v>
      </c>
    </row>
    <row r="280" spans="1:30">
      <c r="B280" s="49"/>
      <c r="C280" s="74">
        <f t="shared" si="112"/>
        <v>2036</v>
      </c>
      <c r="D280" s="132" t="s">
        <v>60</v>
      </c>
      <c r="E280" s="127">
        <f ca="1">OFFSET('Regulatory Asset Base'!$U$155,$D240-1,0)</f>
        <v>0</v>
      </c>
      <c r="F280" s="127">
        <f t="shared" si="113"/>
        <v>0</v>
      </c>
      <c r="G280" s="127">
        <f t="shared" si="113"/>
        <v>0</v>
      </c>
      <c r="H280" s="127">
        <f t="shared" si="113"/>
        <v>0</v>
      </c>
      <c r="I280" s="127">
        <f t="shared" si="113"/>
        <v>0</v>
      </c>
      <c r="J280" s="127">
        <f t="shared" si="113"/>
        <v>0</v>
      </c>
      <c r="K280" s="127">
        <f t="shared" si="113"/>
        <v>0</v>
      </c>
      <c r="L280" s="127">
        <f t="shared" si="113"/>
        <v>0</v>
      </c>
      <c r="M280" s="127">
        <f t="shared" si="113"/>
        <v>0</v>
      </c>
      <c r="N280" s="127">
        <f t="shared" si="113"/>
        <v>0</v>
      </c>
      <c r="O280" s="127">
        <f t="shared" si="113"/>
        <v>0</v>
      </c>
      <c r="P280" s="127">
        <f t="shared" si="114"/>
        <v>0</v>
      </c>
      <c r="Q280" s="127">
        <f t="shared" ca="1" si="114"/>
        <v>0</v>
      </c>
      <c r="R280" s="127">
        <f t="shared" ca="1" si="114"/>
        <v>0</v>
      </c>
      <c r="S280" s="127">
        <f t="shared" ca="1" si="114"/>
        <v>0</v>
      </c>
      <c r="T280" s="127">
        <f t="shared" ca="1" si="114"/>
        <v>0</v>
      </c>
      <c r="U280" s="127">
        <f t="shared" ca="1" si="114"/>
        <v>0</v>
      </c>
      <c r="V280" s="127">
        <f t="shared" ca="1" si="114"/>
        <v>0</v>
      </c>
      <c r="W280" s="127">
        <f t="shared" ca="1" si="114"/>
        <v>0</v>
      </c>
      <c r="X280" s="127">
        <f t="shared" ca="1" si="114"/>
        <v>0</v>
      </c>
      <c r="Y280" s="127">
        <f t="shared" ca="1" si="114"/>
        <v>0</v>
      </c>
      <c r="Z280" s="127">
        <f t="shared" ca="1" si="114"/>
        <v>0</v>
      </c>
      <c r="AA280" s="127">
        <f t="shared" ca="1" si="114"/>
        <v>0</v>
      </c>
      <c r="AB280" s="127">
        <f t="shared" ca="1" si="114"/>
        <v>0</v>
      </c>
      <c r="AC280" s="127">
        <f t="shared" ca="1" si="114"/>
        <v>0</v>
      </c>
      <c r="AD280" s="127">
        <f t="shared" ca="1" si="114"/>
        <v>0</v>
      </c>
    </row>
    <row r="281" spans="1:30">
      <c r="B281" s="49"/>
      <c r="C281" s="74">
        <f t="shared" si="112"/>
        <v>2037</v>
      </c>
      <c r="D281" s="132" t="s">
        <v>60</v>
      </c>
      <c r="E281" s="127">
        <f ca="1">OFFSET('Regulatory Asset Base'!$V$155,$D240-1,0)</f>
        <v>0</v>
      </c>
      <c r="F281" s="127">
        <f t="shared" si="113"/>
        <v>0</v>
      </c>
      <c r="G281" s="127">
        <f t="shared" si="113"/>
        <v>0</v>
      </c>
      <c r="H281" s="127">
        <f t="shared" si="113"/>
        <v>0</v>
      </c>
      <c r="I281" s="127">
        <f t="shared" si="113"/>
        <v>0</v>
      </c>
      <c r="J281" s="127">
        <f t="shared" si="113"/>
        <v>0</v>
      </c>
      <c r="K281" s="127">
        <f t="shared" si="113"/>
        <v>0</v>
      </c>
      <c r="L281" s="127">
        <f t="shared" si="113"/>
        <v>0</v>
      </c>
      <c r="M281" s="127">
        <f t="shared" si="113"/>
        <v>0</v>
      </c>
      <c r="N281" s="127">
        <f t="shared" si="113"/>
        <v>0</v>
      </c>
      <c r="O281" s="127">
        <f t="shared" si="113"/>
        <v>0</v>
      </c>
      <c r="P281" s="127">
        <f t="shared" si="114"/>
        <v>0</v>
      </c>
      <c r="Q281" s="127">
        <f t="shared" si="114"/>
        <v>0</v>
      </c>
      <c r="R281" s="127">
        <f t="shared" ca="1" si="114"/>
        <v>0</v>
      </c>
      <c r="S281" s="127">
        <f t="shared" ca="1" si="114"/>
        <v>0</v>
      </c>
      <c r="T281" s="127">
        <f t="shared" ca="1" si="114"/>
        <v>0</v>
      </c>
      <c r="U281" s="127">
        <f t="shared" ca="1" si="114"/>
        <v>0</v>
      </c>
      <c r="V281" s="127">
        <f t="shared" ca="1" si="114"/>
        <v>0</v>
      </c>
      <c r="W281" s="127">
        <f t="shared" ca="1" si="114"/>
        <v>0</v>
      </c>
      <c r="X281" s="127">
        <f t="shared" ca="1" si="114"/>
        <v>0</v>
      </c>
      <c r="Y281" s="127">
        <f t="shared" ca="1" si="114"/>
        <v>0</v>
      </c>
      <c r="Z281" s="127">
        <f t="shared" ca="1" si="114"/>
        <v>0</v>
      </c>
      <c r="AA281" s="127">
        <f t="shared" ca="1" si="114"/>
        <v>0</v>
      </c>
      <c r="AB281" s="127">
        <f t="shared" ca="1" si="114"/>
        <v>0</v>
      </c>
      <c r="AC281" s="127">
        <f t="shared" ca="1" si="114"/>
        <v>0</v>
      </c>
      <c r="AD281" s="127">
        <f t="shared" ca="1" si="114"/>
        <v>0</v>
      </c>
    </row>
    <row r="282" spans="1:30">
      <c r="B282" s="49"/>
      <c r="C282" s="74">
        <f t="shared" si="112"/>
        <v>2038</v>
      </c>
      <c r="D282" s="132" t="s">
        <v>60</v>
      </c>
      <c r="E282" s="127">
        <f ca="1">OFFSET('Regulatory Asset Base'!$W$155,$D240-1,0)</f>
        <v>0</v>
      </c>
      <c r="F282" s="127">
        <f t="shared" si="113"/>
        <v>0</v>
      </c>
      <c r="G282" s="127">
        <f t="shared" si="113"/>
        <v>0</v>
      </c>
      <c r="H282" s="127">
        <f t="shared" si="113"/>
        <v>0</v>
      </c>
      <c r="I282" s="127">
        <f t="shared" si="113"/>
        <v>0</v>
      </c>
      <c r="J282" s="127">
        <f t="shared" si="113"/>
        <v>0</v>
      </c>
      <c r="K282" s="127">
        <f t="shared" si="113"/>
        <v>0</v>
      </c>
      <c r="L282" s="127">
        <f t="shared" si="113"/>
        <v>0</v>
      </c>
      <c r="M282" s="127">
        <f t="shared" si="113"/>
        <v>0</v>
      </c>
      <c r="N282" s="127">
        <f t="shared" si="113"/>
        <v>0</v>
      </c>
      <c r="O282" s="127">
        <f t="shared" si="113"/>
        <v>0</v>
      </c>
      <c r="P282" s="127">
        <f t="shared" si="114"/>
        <v>0</v>
      </c>
      <c r="Q282" s="127">
        <f t="shared" si="114"/>
        <v>0</v>
      </c>
      <c r="R282" s="127">
        <f t="shared" si="114"/>
        <v>0</v>
      </c>
      <c r="S282" s="127">
        <f t="shared" ca="1" si="114"/>
        <v>0</v>
      </c>
      <c r="T282" s="127">
        <f t="shared" ca="1" si="114"/>
        <v>0</v>
      </c>
      <c r="U282" s="127">
        <f t="shared" ca="1" si="114"/>
        <v>0</v>
      </c>
      <c r="V282" s="127">
        <f t="shared" ca="1" si="114"/>
        <v>0</v>
      </c>
      <c r="W282" s="127">
        <f t="shared" ca="1" si="114"/>
        <v>0</v>
      </c>
      <c r="X282" s="127">
        <f t="shared" ca="1" si="114"/>
        <v>0</v>
      </c>
      <c r="Y282" s="127">
        <f t="shared" ca="1" si="114"/>
        <v>0</v>
      </c>
      <c r="Z282" s="127">
        <f t="shared" ca="1" si="114"/>
        <v>0</v>
      </c>
      <c r="AA282" s="127">
        <f t="shared" ca="1" si="114"/>
        <v>0</v>
      </c>
      <c r="AB282" s="127">
        <f t="shared" ca="1" si="114"/>
        <v>0</v>
      </c>
      <c r="AC282" s="127">
        <f t="shared" ca="1" si="114"/>
        <v>0</v>
      </c>
      <c r="AD282" s="127">
        <f t="shared" ca="1" si="114"/>
        <v>0</v>
      </c>
    </row>
    <row r="283" spans="1:30">
      <c r="B283" s="49"/>
      <c r="C283" s="74">
        <f t="shared" si="112"/>
        <v>2039</v>
      </c>
      <c r="D283" s="132" t="s">
        <v>60</v>
      </c>
      <c r="E283" s="127">
        <f ca="1">OFFSET('Regulatory Asset Base'!$X$155,$D240-1,0)</f>
        <v>0</v>
      </c>
      <c r="F283" s="127">
        <f t="shared" si="113"/>
        <v>0</v>
      </c>
      <c r="G283" s="127">
        <f t="shared" si="113"/>
        <v>0</v>
      </c>
      <c r="H283" s="127">
        <f t="shared" si="113"/>
        <v>0</v>
      </c>
      <c r="I283" s="127">
        <f t="shared" si="113"/>
        <v>0</v>
      </c>
      <c r="J283" s="127">
        <f t="shared" si="113"/>
        <v>0</v>
      </c>
      <c r="K283" s="127">
        <f t="shared" si="113"/>
        <v>0</v>
      </c>
      <c r="L283" s="127">
        <f t="shared" si="113"/>
        <v>0</v>
      </c>
      <c r="M283" s="127">
        <f t="shared" si="113"/>
        <v>0</v>
      </c>
      <c r="N283" s="127">
        <f t="shared" si="113"/>
        <v>0</v>
      </c>
      <c r="O283" s="127">
        <f t="shared" si="113"/>
        <v>0</v>
      </c>
      <c r="P283" s="127">
        <f t="shared" si="114"/>
        <v>0</v>
      </c>
      <c r="Q283" s="127">
        <f t="shared" si="114"/>
        <v>0</v>
      </c>
      <c r="R283" s="127">
        <f t="shared" si="114"/>
        <v>0</v>
      </c>
      <c r="S283" s="127">
        <f t="shared" si="114"/>
        <v>0</v>
      </c>
      <c r="T283" s="127">
        <f t="shared" ca="1" si="114"/>
        <v>0</v>
      </c>
      <c r="U283" s="127">
        <f t="shared" ca="1" si="114"/>
        <v>0</v>
      </c>
      <c r="V283" s="127">
        <f t="shared" ca="1" si="114"/>
        <v>0</v>
      </c>
      <c r="W283" s="127">
        <f t="shared" ca="1" si="114"/>
        <v>0</v>
      </c>
      <c r="X283" s="127">
        <f t="shared" ca="1" si="114"/>
        <v>0</v>
      </c>
      <c r="Y283" s="127">
        <f t="shared" ca="1" si="114"/>
        <v>0</v>
      </c>
      <c r="Z283" s="127">
        <f t="shared" ca="1" si="114"/>
        <v>0</v>
      </c>
      <c r="AA283" s="127">
        <f t="shared" ca="1" si="114"/>
        <v>0</v>
      </c>
      <c r="AB283" s="127">
        <f t="shared" ca="1" si="114"/>
        <v>0</v>
      </c>
      <c r="AC283" s="127">
        <f t="shared" ca="1" si="114"/>
        <v>0</v>
      </c>
      <c r="AD283" s="127">
        <f t="shared" ca="1" si="114"/>
        <v>0</v>
      </c>
    </row>
    <row r="284" spans="1:30">
      <c r="B284" s="49"/>
      <c r="C284" s="74">
        <f t="shared" si="112"/>
        <v>2040</v>
      </c>
      <c r="D284" s="132" t="s">
        <v>60</v>
      </c>
      <c r="E284" s="127">
        <f ca="1">OFFSET('Regulatory Asset Base'!$Y$155,$D240-1,0)</f>
        <v>0</v>
      </c>
      <c r="F284" s="127">
        <f t="shared" si="113"/>
        <v>0</v>
      </c>
      <c r="G284" s="127">
        <f t="shared" si="113"/>
        <v>0</v>
      </c>
      <c r="H284" s="127">
        <f t="shared" si="113"/>
        <v>0</v>
      </c>
      <c r="I284" s="127">
        <f t="shared" si="113"/>
        <v>0</v>
      </c>
      <c r="J284" s="127">
        <f t="shared" si="113"/>
        <v>0</v>
      </c>
      <c r="K284" s="127">
        <f t="shared" si="113"/>
        <v>0</v>
      </c>
      <c r="L284" s="127">
        <f t="shared" si="113"/>
        <v>0</v>
      </c>
      <c r="M284" s="127">
        <f t="shared" si="113"/>
        <v>0</v>
      </c>
      <c r="N284" s="127">
        <f t="shared" si="113"/>
        <v>0</v>
      </c>
      <c r="O284" s="127">
        <f t="shared" si="113"/>
        <v>0</v>
      </c>
      <c r="P284" s="127">
        <f t="shared" si="114"/>
        <v>0</v>
      </c>
      <c r="Q284" s="127">
        <f t="shared" si="114"/>
        <v>0</v>
      </c>
      <c r="R284" s="127">
        <f t="shared" si="114"/>
        <v>0</v>
      </c>
      <c r="S284" s="127">
        <f t="shared" si="114"/>
        <v>0</v>
      </c>
      <c r="T284" s="127">
        <f t="shared" si="114"/>
        <v>0</v>
      </c>
      <c r="U284" s="127">
        <f t="shared" ca="1" si="114"/>
        <v>0</v>
      </c>
      <c r="V284" s="127">
        <f t="shared" ca="1" si="114"/>
        <v>0</v>
      </c>
      <c r="W284" s="127">
        <f t="shared" ca="1" si="114"/>
        <v>0</v>
      </c>
      <c r="X284" s="127">
        <f t="shared" ca="1" si="114"/>
        <v>0</v>
      </c>
      <c r="Y284" s="127">
        <f t="shared" ca="1" si="114"/>
        <v>0</v>
      </c>
      <c r="Z284" s="127">
        <f t="shared" ca="1" si="114"/>
        <v>0</v>
      </c>
      <c r="AA284" s="127">
        <f t="shared" ca="1" si="114"/>
        <v>0</v>
      </c>
      <c r="AB284" s="127">
        <f t="shared" ca="1" si="114"/>
        <v>0</v>
      </c>
      <c r="AC284" s="127">
        <f t="shared" ca="1" si="114"/>
        <v>0</v>
      </c>
      <c r="AD284" s="127">
        <f t="shared" ca="1" si="114"/>
        <v>0</v>
      </c>
    </row>
    <row r="285" spans="1:30">
      <c r="B285" s="49"/>
      <c r="C285" s="74">
        <f t="shared" si="112"/>
        <v>2041</v>
      </c>
      <c r="D285" s="132" t="s">
        <v>60</v>
      </c>
      <c r="E285" s="127">
        <f ca="1">OFFSET('Regulatory Asset Base'!$Z$155,$D240-1,0)</f>
        <v>0</v>
      </c>
      <c r="F285" s="127">
        <f t="shared" si="113"/>
        <v>0</v>
      </c>
      <c r="G285" s="127">
        <f t="shared" si="113"/>
        <v>0</v>
      </c>
      <c r="H285" s="127">
        <f t="shared" si="113"/>
        <v>0</v>
      </c>
      <c r="I285" s="127">
        <f t="shared" si="113"/>
        <v>0</v>
      </c>
      <c r="J285" s="127">
        <f t="shared" si="113"/>
        <v>0</v>
      </c>
      <c r="K285" s="127">
        <f t="shared" si="113"/>
        <v>0</v>
      </c>
      <c r="L285" s="127">
        <f t="shared" si="113"/>
        <v>0</v>
      </c>
      <c r="M285" s="127">
        <f t="shared" si="113"/>
        <v>0</v>
      </c>
      <c r="N285" s="127">
        <f t="shared" si="113"/>
        <v>0</v>
      </c>
      <c r="O285" s="127">
        <f t="shared" si="113"/>
        <v>0</v>
      </c>
      <c r="P285" s="127">
        <f t="shared" si="114"/>
        <v>0</v>
      </c>
      <c r="Q285" s="127">
        <f t="shared" si="114"/>
        <v>0</v>
      </c>
      <c r="R285" s="127">
        <f t="shared" si="114"/>
        <v>0</v>
      </c>
      <c r="S285" s="127">
        <f t="shared" si="114"/>
        <v>0</v>
      </c>
      <c r="T285" s="127">
        <f t="shared" si="114"/>
        <v>0</v>
      </c>
      <c r="U285" s="127">
        <f t="shared" si="114"/>
        <v>0</v>
      </c>
      <c r="V285" s="127">
        <f t="shared" ca="1" si="114"/>
        <v>0</v>
      </c>
      <c r="W285" s="127">
        <f t="shared" ca="1" si="114"/>
        <v>0</v>
      </c>
      <c r="X285" s="127">
        <f t="shared" ca="1" si="114"/>
        <v>0</v>
      </c>
      <c r="Y285" s="127">
        <f t="shared" ca="1" si="114"/>
        <v>0</v>
      </c>
      <c r="Z285" s="127">
        <f t="shared" ca="1" si="114"/>
        <v>0</v>
      </c>
      <c r="AA285" s="127">
        <f t="shared" ca="1" si="114"/>
        <v>0</v>
      </c>
      <c r="AB285" s="127">
        <f t="shared" ca="1" si="114"/>
        <v>0</v>
      </c>
      <c r="AC285" s="127">
        <f t="shared" ca="1" si="114"/>
        <v>0</v>
      </c>
      <c r="AD285" s="127">
        <f t="shared" ca="1" si="114"/>
        <v>0</v>
      </c>
    </row>
    <row r="286" spans="1:30">
      <c r="B286" s="49"/>
      <c r="C286" s="74">
        <f t="shared" si="112"/>
        <v>2042</v>
      </c>
      <c r="D286" s="132" t="s">
        <v>60</v>
      </c>
      <c r="E286" s="127">
        <f ca="1">OFFSET('Regulatory Asset Base'!$AA$155,$D240-1,0)</f>
        <v>0</v>
      </c>
      <c r="F286" s="127">
        <f t="shared" si="113"/>
        <v>0</v>
      </c>
      <c r="G286" s="127">
        <f t="shared" si="113"/>
        <v>0</v>
      </c>
      <c r="H286" s="127">
        <f t="shared" si="113"/>
        <v>0</v>
      </c>
      <c r="I286" s="127">
        <f t="shared" si="113"/>
        <v>0</v>
      </c>
      <c r="J286" s="127">
        <f t="shared" si="113"/>
        <v>0</v>
      </c>
      <c r="K286" s="127">
        <f t="shared" si="113"/>
        <v>0</v>
      </c>
      <c r="L286" s="127">
        <f t="shared" si="113"/>
        <v>0</v>
      </c>
      <c r="M286" s="127">
        <f t="shared" si="113"/>
        <v>0</v>
      </c>
      <c r="N286" s="127">
        <f t="shared" si="113"/>
        <v>0</v>
      </c>
      <c r="O286" s="127">
        <f t="shared" si="113"/>
        <v>0</v>
      </c>
      <c r="P286" s="127">
        <f t="shared" si="114"/>
        <v>0</v>
      </c>
      <c r="Q286" s="127">
        <f t="shared" si="114"/>
        <v>0</v>
      </c>
      <c r="R286" s="127">
        <f t="shared" si="114"/>
        <v>0</v>
      </c>
      <c r="S286" s="127">
        <f t="shared" si="114"/>
        <v>0</v>
      </c>
      <c r="T286" s="127">
        <f t="shared" si="114"/>
        <v>0</v>
      </c>
      <c r="U286" s="127">
        <f t="shared" si="114"/>
        <v>0</v>
      </c>
      <c r="V286" s="127">
        <f t="shared" si="114"/>
        <v>0</v>
      </c>
      <c r="W286" s="127">
        <f t="shared" ca="1" si="114"/>
        <v>0</v>
      </c>
      <c r="X286" s="127">
        <f t="shared" ca="1" si="114"/>
        <v>0</v>
      </c>
      <c r="Y286" s="127">
        <f t="shared" ca="1" si="114"/>
        <v>0</v>
      </c>
      <c r="Z286" s="127">
        <f t="shared" ca="1" si="114"/>
        <v>0</v>
      </c>
      <c r="AA286" s="127">
        <f t="shared" ca="1" si="114"/>
        <v>0</v>
      </c>
      <c r="AB286" s="127">
        <f t="shared" ca="1" si="114"/>
        <v>0</v>
      </c>
      <c r="AC286" s="127">
        <f t="shared" ca="1" si="114"/>
        <v>0</v>
      </c>
      <c r="AD286" s="127">
        <f t="shared" ca="1" si="114"/>
        <v>0</v>
      </c>
    </row>
    <row r="287" spans="1:30" ht="11.4" customHeight="1">
      <c r="B287" s="49"/>
      <c r="C287" s="74">
        <f t="shared" si="112"/>
        <v>2043</v>
      </c>
      <c r="D287" s="132" t="s">
        <v>60</v>
      </c>
      <c r="E287" s="127">
        <f ca="1">OFFSET('Regulatory Asset Base'!$AB$155,$D240-1,0)</f>
        <v>0</v>
      </c>
      <c r="F287" s="127">
        <f t="shared" si="113"/>
        <v>0</v>
      </c>
      <c r="G287" s="127">
        <f t="shared" si="113"/>
        <v>0</v>
      </c>
      <c r="H287" s="127">
        <f t="shared" si="113"/>
        <v>0</v>
      </c>
      <c r="I287" s="127">
        <f t="shared" si="113"/>
        <v>0</v>
      </c>
      <c r="J287" s="127">
        <f t="shared" si="113"/>
        <v>0</v>
      </c>
      <c r="K287" s="127">
        <f t="shared" si="113"/>
        <v>0</v>
      </c>
      <c r="L287" s="127">
        <f t="shared" si="113"/>
        <v>0</v>
      </c>
      <c r="M287" s="127">
        <f t="shared" si="113"/>
        <v>0</v>
      </c>
      <c r="N287" s="127">
        <f t="shared" si="113"/>
        <v>0</v>
      </c>
      <c r="O287" s="127">
        <f t="shared" si="113"/>
        <v>0</v>
      </c>
      <c r="P287" s="127">
        <f t="shared" si="114"/>
        <v>0</v>
      </c>
      <c r="Q287" s="127">
        <f t="shared" si="114"/>
        <v>0</v>
      </c>
      <c r="R287" s="127">
        <f t="shared" si="114"/>
        <v>0</v>
      </c>
      <c r="S287" s="127">
        <f t="shared" si="114"/>
        <v>0</v>
      </c>
      <c r="T287" s="127">
        <f t="shared" si="114"/>
        <v>0</v>
      </c>
      <c r="U287" s="127">
        <f t="shared" si="114"/>
        <v>0</v>
      </c>
      <c r="V287" s="127">
        <f t="shared" si="114"/>
        <v>0</v>
      </c>
      <c r="W287" s="127">
        <f t="shared" si="114"/>
        <v>0</v>
      </c>
      <c r="X287" s="127">
        <f t="shared" ca="1" si="114"/>
        <v>0</v>
      </c>
      <c r="Y287" s="127">
        <f t="shared" ca="1" si="114"/>
        <v>0</v>
      </c>
      <c r="Z287" s="127">
        <f t="shared" ca="1" si="114"/>
        <v>0</v>
      </c>
      <c r="AA287" s="127">
        <f t="shared" ca="1" si="114"/>
        <v>0</v>
      </c>
      <c r="AB287" s="127">
        <f t="shared" ca="1" si="114"/>
        <v>0</v>
      </c>
      <c r="AC287" s="127">
        <f t="shared" ca="1" si="114"/>
        <v>0</v>
      </c>
      <c r="AD287" s="127">
        <f t="shared" ca="1" si="114"/>
        <v>0</v>
      </c>
    </row>
    <row r="288" spans="1:30">
      <c r="B288" s="49"/>
      <c r="C288" s="74">
        <f t="shared" si="112"/>
        <v>2044</v>
      </c>
      <c r="D288" s="132" t="s">
        <v>60</v>
      </c>
      <c r="E288" s="127">
        <f ca="1">OFFSET('Regulatory Asset Base'!$AC$155,$D240-1,0)</f>
        <v>0</v>
      </c>
      <c r="F288" s="127">
        <f t="shared" si="113"/>
        <v>0</v>
      </c>
      <c r="G288" s="127">
        <f t="shared" si="113"/>
        <v>0</v>
      </c>
      <c r="H288" s="127">
        <f t="shared" si="113"/>
        <v>0</v>
      </c>
      <c r="I288" s="127">
        <f t="shared" si="113"/>
        <v>0</v>
      </c>
      <c r="J288" s="127">
        <f t="shared" si="113"/>
        <v>0</v>
      </c>
      <c r="K288" s="127">
        <f t="shared" si="113"/>
        <v>0</v>
      </c>
      <c r="L288" s="127">
        <f t="shared" si="113"/>
        <v>0</v>
      </c>
      <c r="M288" s="127">
        <f t="shared" si="113"/>
        <v>0</v>
      </c>
      <c r="N288" s="127">
        <f t="shared" si="113"/>
        <v>0</v>
      </c>
      <c r="O288" s="127">
        <f t="shared" si="113"/>
        <v>0</v>
      </c>
      <c r="P288" s="127">
        <f t="shared" si="114"/>
        <v>0</v>
      </c>
      <c r="Q288" s="127">
        <f t="shared" si="114"/>
        <v>0</v>
      </c>
      <c r="R288" s="127">
        <f t="shared" si="114"/>
        <v>0</v>
      </c>
      <c r="S288" s="127">
        <f t="shared" si="114"/>
        <v>0</v>
      </c>
      <c r="T288" s="127">
        <f t="shared" si="114"/>
        <v>0</v>
      </c>
      <c r="U288" s="127">
        <f t="shared" si="114"/>
        <v>0</v>
      </c>
      <c r="V288" s="127">
        <f t="shared" si="114"/>
        <v>0</v>
      </c>
      <c r="W288" s="127">
        <f t="shared" si="114"/>
        <v>0</v>
      </c>
      <c r="X288" s="127">
        <f t="shared" si="114"/>
        <v>0</v>
      </c>
      <c r="Y288" s="127">
        <f t="shared" ca="1" si="114"/>
        <v>0</v>
      </c>
      <c r="Z288" s="127">
        <f t="shared" ca="1" si="114"/>
        <v>0</v>
      </c>
      <c r="AA288" s="127">
        <f t="shared" ca="1" si="114"/>
        <v>0</v>
      </c>
      <c r="AB288" s="127">
        <f t="shared" ca="1" si="114"/>
        <v>0</v>
      </c>
      <c r="AC288" s="127">
        <f t="shared" ca="1" si="114"/>
        <v>0</v>
      </c>
      <c r="AD288" s="127">
        <f t="shared" ca="1" si="114"/>
        <v>0</v>
      </c>
    </row>
    <row r="289" spans="1:30" s="36" customFormat="1">
      <c r="A289" s="76"/>
      <c r="B289" s="77"/>
      <c r="C289" s="78" t="s">
        <v>111</v>
      </c>
      <c r="D289" s="132" t="s">
        <v>60</v>
      </c>
      <c r="E289" s="128"/>
      <c r="F289" s="128">
        <f>SUM(F269:F288)</f>
        <v>0</v>
      </c>
      <c r="G289" s="128">
        <f t="shared" ref="G289:AD289" ca="1" si="115">SUM(G269:G288)</f>
        <v>0</v>
      </c>
      <c r="H289" s="128">
        <f t="shared" ca="1" si="115"/>
        <v>0</v>
      </c>
      <c r="I289" s="128">
        <f t="shared" ca="1" si="115"/>
        <v>0</v>
      </c>
      <c r="J289" s="128">
        <f t="shared" ca="1" si="115"/>
        <v>0</v>
      </c>
      <c r="K289" s="128">
        <f t="shared" ca="1" si="115"/>
        <v>0</v>
      </c>
      <c r="L289" s="128">
        <f t="shared" ca="1" si="115"/>
        <v>0</v>
      </c>
      <c r="M289" s="128">
        <f t="shared" ca="1" si="115"/>
        <v>0</v>
      </c>
      <c r="N289" s="128">
        <f t="shared" ca="1" si="115"/>
        <v>0</v>
      </c>
      <c r="O289" s="128">
        <f t="shared" ca="1" si="115"/>
        <v>0</v>
      </c>
      <c r="P289" s="128">
        <f t="shared" ca="1" si="115"/>
        <v>0</v>
      </c>
      <c r="Q289" s="128">
        <f t="shared" ca="1" si="115"/>
        <v>0</v>
      </c>
      <c r="R289" s="128">
        <f t="shared" ca="1" si="115"/>
        <v>0</v>
      </c>
      <c r="S289" s="128">
        <f t="shared" ca="1" si="115"/>
        <v>0</v>
      </c>
      <c r="T289" s="128">
        <f t="shared" ca="1" si="115"/>
        <v>0</v>
      </c>
      <c r="U289" s="128">
        <f t="shared" ca="1" si="115"/>
        <v>0</v>
      </c>
      <c r="V289" s="128">
        <f t="shared" ca="1" si="115"/>
        <v>0</v>
      </c>
      <c r="W289" s="128">
        <f t="shared" ca="1" si="115"/>
        <v>0</v>
      </c>
      <c r="X289" s="128">
        <f t="shared" ca="1" si="115"/>
        <v>0</v>
      </c>
      <c r="Y289" s="128">
        <f t="shared" ca="1" si="115"/>
        <v>0</v>
      </c>
      <c r="Z289" s="128">
        <f t="shared" ca="1" si="115"/>
        <v>0</v>
      </c>
      <c r="AA289" s="128">
        <f t="shared" ca="1" si="115"/>
        <v>0</v>
      </c>
      <c r="AB289" s="128">
        <f t="shared" ca="1" si="115"/>
        <v>0</v>
      </c>
      <c r="AC289" s="128">
        <f t="shared" ca="1" si="115"/>
        <v>0</v>
      </c>
      <c r="AD289" s="128">
        <f t="shared" ca="1" si="115"/>
        <v>0</v>
      </c>
    </row>
    <row r="290" spans="1:30">
      <c r="D290" s="133"/>
    </row>
    <row r="291" spans="1:30">
      <c r="D291" s="134"/>
    </row>
    <row r="292" spans="1:30" s="44" customFormat="1">
      <c r="A292" s="46"/>
      <c r="B292" s="45">
        <f>D292+2</f>
        <v>8</v>
      </c>
      <c r="C292" s="46" t="str">
        <f>LOOKUP(D292,$B$9:$C$18)</f>
        <v>Meters</v>
      </c>
      <c r="D292" s="46">
        <v>6</v>
      </c>
      <c r="E292" s="46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</row>
    <row r="293" spans="1:30">
      <c r="A293" s="56"/>
      <c r="B293" s="11"/>
      <c r="C293" s="10"/>
      <c r="D293" s="135"/>
      <c r="E293" s="58"/>
      <c r="F293" s="7"/>
      <c r="G293" s="57"/>
      <c r="H293" s="58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</row>
    <row r="294" spans="1:30" ht="14.4" customHeight="1">
      <c r="A294" s="59"/>
      <c r="B294" s="60"/>
      <c r="C294" s="60" t="s">
        <v>93</v>
      </c>
      <c r="D294" s="136"/>
      <c r="E294" s="5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61"/>
      <c r="Q294" s="61"/>
      <c r="R294" s="61"/>
      <c r="S294" s="61"/>
      <c r="T294" s="61"/>
      <c r="U294" s="61"/>
    </row>
    <row r="295" spans="1:30">
      <c r="A295" s="62"/>
      <c r="B295" s="62"/>
      <c r="C295" s="62"/>
      <c r="D295" s="137"/>
      <c r="E295" s="5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2"/>
      <c r="AC295" s="122"/>
      <c r="AD295" s="122"/>
    </row>
    <row r="296" spans="1:30" ht="12" customHeight="1">
      <c r="A296" s="62"/>
      <c r="B296" s="62"/>
      <c r="C296" s="62"/>
      <c r="D296" s="137"/>
      <c r="E296" s="5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2"/>
      <c r="AC296" s="122"/>
      <c r="AD296" s="122"/>
    </row>
    <row r="297" spans="1:30" ht="11.4" customHeight="1">
      <c r="A297" s="62"/>
      <c r="B297" s="62"/>
      <c r="C297" s="64" t="s">
        <v>94</v>
      </c>
      <c r="D297" s="129" t="s">
        <v>60</v>
      </c>
      <c r="E297" s="5"/>
      <c r="F297" s="121">
        <f>LOOKUP(D292,$B$9:$B$18,$F$9:$F$18)</f>
        <v>322357.81717706652</v>
      </c>
      <c r="G297" s="122">
        <f>F297</f>
        <v>322357.81717706652</v>
      </c>
      <c r="H297" s="122">
        <f>G297</f>
        <v>322357.81717706652</v>
      </c>
      <c r="I297" s="122">
        <f t="shared" ref="I297:AD297" si="116">H297</f>
        <v>322357.81717706652</v>
      </c>
      <c r="J297" s="122">
        <f t="shared" si="116"/>
        <v>322357.81717706652</v>
      </c>
      <c r="K297" s="122">
        <f t="shared" si="116"/>
        <v>322357.81717706652</v>
      </c>
      <c r="L297" s="122">
        <f t="shared" si="116"/>
        <v>322357.81717706652</v>
      </c>
      <c r="M297" s="122">
        <f t="shared" si="116"/>
        <v>322357.81717706652</v>
      </c>
      <c r="N297" s="122">
        <f t="shared" si="116"/>
        <v>322357.81717706652</v>
      </c>
      <c r="O297" s="122">
        <f t="shared" si="116"/>
        <v>322357.81717706652</v>
      </c>
      <c r="P297" s="122">
        <f t="shared" si="116"/>
        <v>322357.81717706652</v>
      </c>
      <c r="Q297" s="122">
        <f t="shared" si="116"/>
        <v>322357.81717706652</v>
      </c>
      <c r="R297" s="122">
        <f t="shared" si="116"/>
        <v>322357.81717706652</v>
      </c>
      <c r="S297" s="122">
        <f t="shared" si="116"/>
        <v>322357.81717706652</v>
      </c>
      <c r="T297" s="122">
        <f t="shared" si="116"/>
        <v>322357.81717706652</v>
      </c>
      <c r="U297" s="122">
        <f t="shared" si="116"/>
        <v>322357.81717706652</v>
      </c>
      <c r="V297" s="122">
        <f t="shared" si="116"/>
        <v>322357.81717706652</v>
      </c>
      <c r="W297" s="122">
        <f t="shared" si="116"/>
        <v>322357.81717706652</v>
      </c>
      <c r="X297" s="122">
        <f t="shared" si="116"/>
        <v>322357.81717706652</v>
      </c>
      <c r="Y297" s="122">
        <f t="shared" si="116"/>
        <v>322357.81717706652</v>
      </c>
      <c r="Z297" s="122">
        <f t="shared" si="116"/>
        <v>322357.81717706652</v>
      </c>
      <c r="AA297" s="122">
        <f t="shared" si="116"/>
        <v>322357.81717706652</v>
      </c>
      <c r="AB297" s="122">
        <f t="shared" si="116"/>
        <v>322357.81717706652</v>
      </c>
      <c r="AC297" s="122">
        <f t="shared" si="116"/>
        <v>322357.81717706652</v>
      </c>
      <c r="AD297" s="122">
        <f t="shared" si="116"/>
        <v>322357.81717706652</v>
      </c>
    </row>
    <row r="298" spans="1:30" ht="11.4" customHeight="1">
      <c r="A298" s="62"/>
      <c r="B298" s="62"/>
      <c r="C298" s="64" t="s">
        <v>95</v>
      </c>
      <c r="D298" s="129" t="s">
        <v>60</v>
      </c>
      <c r="E298" s="5"/>
      <c r="F298" s="121"/>
      <c r="G298" s="122">
        <f>F303</f>
        <v>322357.81717706652</v>
      </c>
      <c r="H298" s="122">
        <f>G303</f>
        <v>290122.03545935987</v>
      </c>
      <c r="I298" s="122">
        <f t="shared" ref="I298:Z298" si="117">H303</f>
        <v>257886.25374165323</v>
      </c>
      <c r="J298" s="122">
        <f t="shared" si="117"/>
        <v>225650.47202394655</v>
      </c>
      <c r="K298" s="122">
        <f t="shared" si="117"/>
        <v>193414.69030623991</v>
      </c>
      <c r="L298" s="122">
        <f t="shared" si="117"/>
        <v>161178.90858853326</v>
      </c>
      <c r="M298" s="122">
        <f t="shared" si="117"/>
        <v>128943.12687082661</v>
      </c>
      <c r="N298" s="122">
        <f t="shared" si="117"/>
        <v>96707.345153119968</v>
      </c>
      <c r="O298" s="122">
        <f t="shared" si="117"/>
        <v>64471.563435413322</v>
      </c>
      <c r="P298" s="122">
        <f t="shared" si="117"/>
        <v>32235.781717706646</v>
      </c>
      <c r="Q298" s="122">
        <f t="shared" si="117"/>
        <v>0</v>
      </c>
      <c r="R298" s="122">
        <f t="shared" si="117"/>
        <v>0</v>
      </c>
      <c r="S298" s="122">
        <f t="shared" si="117"/>
        <v>0</v>
      </c>
      <c r="T298" s="122">
        <f t="shared" si="117"/>
        <v>0</v>
      </c>
      <c r="U298" s="122">
        <f t="shared" si="117"/>
        <v>0</v>
      </c>
      <c r="V298" s="122">
        <f t="shared" si="117"/>
        <v>0</v>
      </c>
      <c r="W298" s="122">
        <f t="shared" si="117"/>
        <v>0</v>
      </c>
      <c r="X298" s="122">
        <f t="shared" si="117"/>
        <v>0</v>
      </c>
      <c r="Y298" s="122">
        <f t="shared" si="117"/>
        <v>0</v>
      </c>
      <c r="Z298" s="122">
        <f t="shared" si="117"/>
        <v>0</v>
      </c>
      <c r="AA298" s="122">
        <f>Z303</f>
        <v>0</v>
      </c>
      <c r="AB298" s="122">
        <f t="shared" ref="AB298:AD298" si="118">AA303</f>
        <v>0</v>
      </c>
      <c r="AC298" s="122">
        <f t="shared" si="118"/>
        <v>0</v>
      </c>
      <c r="AD298" s="122">
        <f t="shared" si="118"/>
        <v>0</v>
      </c>
    </row>
    <row r="299" spans="1:30">
      <c r="A299" s="62"/>
      <c r="B299" s="62"/>
      <c r="C299" s="64" t="s">
        <v>96</v>
      </c>
      <c r="D299" s="129" t="s">
        <v>60</v>
      </c>
      <c r="E299" s="5"/>
      <c r="F299" s="123"/>
      <c r="G299" s="123">
        <f t="shared" ref="G299:AD299" si="119">LOOKUP($D292,$B$9:$B$18,$E$9:$E$18)</f>
        <v>0.1</v>
      </c>
      <c r="H299" s="123">
        <f t="shared" si="119"/>
        <v>0.1</v>
      </c>
      <c r="I299" s="123">
        <f t="shared" si="119"/>
        <v>0.1</v>
      </c>
      <c r="J299" s="123">
        <f t="shared" si="119"/>
        <v>0.1</v>
      </c>
      <c r="K299" s="123">
        <f t="shared" si="119"/>
        <v>0.1</v>
      </c>
      <c r="L299" s="123">
        <f t="shared" si="119"/>
        <v>0.1</v>
      </c>
      <c r="M299" s="123">
        <f t="shared" si="119"/>
        <v>0.1</v>
      </c>
      <c r="N299" s="123">
        <f t="shared" si="119"/>
        <v>0.1</v>
      </c>
      <c r="O299" s="123">
        <f t="shared" si="119"/>
        <v>0.1</v>
      </c>
      <c r="P299" s="123">
        <f t="shared" si="119"/>
        <v>0.1</v>
      </c>
      <c r="Q299" s="123">
        <f t="shared" si="119"/>
        <v>0.1</v>
      </c>
      <c r="R299" s="123">
        <f t="shared" si="119"/>
        <v>0.1</v>
      </c>
      <c r="S299" s="123">
        <f t="shared" si="119"/>
        <v>0.1</v>
      </c>
      <c r="T299" s="123">
        <f t="shared" si="119"/>
        <v>0.1</v>
      </c>
      <c r="U299" s="123">
        <f t="shared" si="119"/>
        <v>0.1</v>
      </c>
      <c r="V299" s="123">
        <f t="shared" si="119"/>
        <v>0.1</v>
      </c>
      <c r="W299" s="123">
        <f t="shared" si="119"/>
        <v>0.1</v>
      </c>
      <c r="X299" s="123">
        <f t="shared" si="119"/>
        <v>0.1</v>
      </c>
      <c r="Y299" s="123">
        <f t="shared" si="119"/>
        <v>0.1</v>
      </c>
      <c r="Z299" s="123">
        <f t="shared" si="119"/>
        <v>0.1</v>
      </c>
      <c r="AA299" s="123">
        <f t="shared" si="119"/>
        <v>0.1</v>
      </c>
      <c r="AB299" s="123">
        <f t="shared" si="119"/>
        <v>0.1</v>
      </c>
      <c r="AC299" s="123">
        <f t="shared" si="119"/>
        <v>0.1</v>
      </c>
      <c r="AD299" s="123">
        <f t="shared" si="119"/>
        <v>0.1</v>
      </c>
    </row>
    <row r="300" spans="1:30">
      <c r="A300" s="62"/>
      <c r="B300" s="62"/>
      <c r="C300" s="64" t="s">
        <v>97</v>
      </c>
      <c r="D300" s="129" t="s">
        <v>60</v>
      </c>
      <c r="E300" s="5"/>
      <c r="F300" s="122">
        <f t="shared" ref="F300:AD300" si="120">E302</f>
        <v>0</v>
      </c>
      <c r="G300" s="122">
        <f t="shared" si="120"/>
        <v>0</v>
      </c>
      <c r="H300" s="122">
        <f t="shared" si="120"/>
        <v>32235.781717706654</v>
      </c>
      <c r="I300" s="122">
        <f t="shared" si="120"/>
        <v>64471.563435413307</v>
      </c>
      <c r="J300" s="122">
        <f t="shared" si="120"/>
        <v>96707.345153119968</v>
      </c>
      <c r="K300" s="122">
        <f t="shared" si="120"/>
        <v>128943.12687082661</v>
      </c>
      <c r="L300" s="122">
        <f t="shared" si="120"/>
        <v>161178.90858853326</v>
      </c>
      <c r="M300" s="122">
        <f t="shared" si="120"/>
        <v>193414.69030623991</v>
      </c>
      <c r="N300" s="122">
        <f t="shared" si="120"/>
        <v>225650.47202394655</v>
      </c>
      <c r="O300" s="122">
        <f t="shared" si="120"/>
        <v>257886.2537416532</v>
      </c>
      <c r="P300" s="122">
        <f t="shared" si="120"/>
        <v>290122.03545935987</v>
      </c>
      <c r="Q300" s="122">
        <f t="shared" si="120"/>
        <v>322357.81717706652</v>
      </c>
      <c r="R300" s="122">
        <f t="shared" si="120"/>
        <v>322357.81717706652</v>
      </c>
      <c r="S300" s="122">
        <f t="shared" si="120"/>
        <v>322357.81717706652</v>
      </c>
      <c r="T300" s="122">
        <f t="shared" si="120"/>
        <v>322357.81717706652</v>
      </c>
      <c r="U300" s="122">
        <f t="shared" si="120"/>
        <v>322357.81717706652</v>
      </c>
      <c r="V300" s="122">
        <f t="shared" si="120"/>
        <v>322357.81717706652</v>
      </c>
      <c r="W300" s="122">
        <f t="shared" si="120"/>
        <v>322357.81717706652</v>
      </c>
      <c r="X300" s="122">
        <f t="shared" si="120"/>
        <v>322357.81717706652</v>
      </c>
      <c r="Y300" s="122">
        <f t="shared" si="120"/>
        <v>322357.81717706652</v>
      </c>
      <c r="Z300" s="122">
        <f t="shared" si="120"/>
        <v>322357.81717706652</v>
      </c>
      <c r="AA300" s="122">
        <f t="shared" si="120"/>
        <v>322357.81717706652</v>
      </c>
      <c r="AB300" s="122">
        <f t="shared" si="120"/>
        <v>322357.81717706652</v>
      </c>
      <c r="AC300" s="122">
        <f t="shared" si="120"/>
        <v>322357.81717706652</v>
      </c>
      <c r="AD300" s="122">
        <f t="shared" si="120"/>
        <v>322357.81717706652</v>
      </c>
    </row>
    <row r="301" spans="1:30">
      <c r="A301" s="62"/>
      <c r="B301" s="62"/>
      <c r="C301" s="64" t="s">
        <v>98</v>
      </c>
      <c r="D301" s="129" t="s">
        <v>60</v>
      </c>
      <c r="E301" s="5"/>
      <c r="F301" s="122">
        <f t="shared" ref="F301:Y301" si="121">IF(F298&gt;0,F297*F299,0)</f>
        <v>0</v>
      </c>
      <c r="G301" s="122">
        <f t="shared" si="121"/>
        <v>32235.781717706654</v>
      </c>
      <c r="H301" s="122">
        <f t="shared" si="121"/>
        <v>32235.781717706654</v>
      </c>
      <c r="I301" s="122">
        <f t="shared" si="121"/>
        <v>32235.781717706654</v>
      </c>
      <c r="J301" s="122">
        <f t="shared" si="121"/>
        <v>32235.781717706654</v>
      </c>
      <c r="K301" s="122">
        <f t="shared" si="121"/>
        <v>32235.781717706654</v>
      </c>
      <c r="L301" s="122">
        <f t="shared" si="121"/>
        <v>32235.781717706654</v>
      </c>
      <c r="M301" s="122">
        <f t="shared" si="121"/>
        <v>32235.781717706654</v>
      </c>
      <c r="N301" s="122">
        <f t="shared" si="121"/>
        <v>32235.781717706654</v>
      </c>
      <c r="O301" s="122">
        <f t="shared" si="121"/>
        <v>32235.781717706654</v>
      </c>
      <c r="P301" s="122">
        <f t="shared" si="121"/>
        <v>32235.781717706654</v>
      </c>
      <c r="Q301" s="122">
        <f t="shared" si="121"/>
        <v>0</v>
      </c>
      <c r="R301" s="122">
        <f t="shared" si="121"/>
        <v>0</v>
      </c>
      <c r="S301" s="122">
        <f t="shared" si="121"/>
        <v>0</v>
      </c>
      <c r="T301" s="122">
        <f t="shared" si="121"/>
        <v>0</v>
      </c>
      <c r="U301" s="122">
        <f t="shared" si="121"/>
        <v>0</v>
      </c>
      <c r="V301" s="122">
        <f t="shared" si="121"/>
        <v>0</v>
      </c>
      <c r="W301" s="122">
        <f t="shared" si="121"/>
        <v>0</v>
      </c>
      <c r="X301" s="122">
        <f t="shared" si="121"/>
        <v>0</v>
      </c>
      <c r="Y301" s="122">
        <f t="shared" si="121"/>
        <v>0</v>
      </c>
      <c r="Z301" s="122">
        <f>IF(Z298&gt;0,Z297*Z299,0)</f>
        <v>0</v>
      </c>
      <c r="AA301" s="122">
        <f>IF(AA298&gt;0,AA297*AA299,0)</f>
        <v>0</v>
      </c>
      <c r="AB301" s="122">
        <f>IF(AB298&gt;0,AB297*AB299,0)</f>
        <v>0</v>
      </c>
      <c r="AC301" s="122">
        <f>IF(AC298&gt;0,AC297*AC299,0)</f>
        <v>0</v>
      </c>
      <c r="AD301" s="122">
        <f>IF(AD298&gt;0,AD297*AD299,0)</f>
        <v>0</v>
      </c>
    </row>
    <row r="302" spans="1:30">
      <c r="A302" s="62"/>
      <c r="B302" s="62"/>
      <c r="C302" s="64" t="s">
        <v>89</v>
      </c>
      <c r="D302" s="129" t="s">
        <v>60</v>
      </c>
      <c r="E302" s="5"/>
      <c r="F302" s="122">
        <v>0</v>
      </c>
      <c r="G302" s="122">
        <f t="shared" ref="G302:AD302" si="122">SUM(G300:G301)</f>
        <v>32235.781717706654</v>
      </c>
      <c r="H302" s="122">
        <f t="shared" si="122"/>
        <v>64471.563435413307</v>
      </c>
      <c r="I302" s="122">
        <f t="shared" si="122"/>
        <v>96707.345153119968</v>
      </c>
      <c r="J302" s="122">
        <f t="shared" si="122"/>
        <v>128943.12687082661</v>
      </c>
      <c r="K302" s="122">
        <f t="shared" si="122"/>
        <v>161178.90858853326</v>
      </c>
      <c r="L302" s="122">
        <f t="shared" si="122"/>
        <v>193414.69030623991</v>
      </c>
      <c r="M302" s="122">
        <f t="shared" si="122"/>
        <v>225650.47202394655</v>
      </c>
      <c r="N302" s="122">
        <f t="shared" si="122"/>
        <v>257886.2537416532</v>
      </c>
      <c r="O302" s="122">
        <f t="shared" si="122"/>
        <v>290122.03545935987</v>
      </c>
      <c r="P302" s="122">
        <f t="shared" si="122"/>
        <v>322357.81717706652</v>
      </c>
      <c r="Q302" s="122">
        <f t="shared" si="122"/>
        <v>322357.81717706652</v>
      </c>
      <c r="R302" s="122">
        <f t="shared" si="122"/>
        <v>322357.81717706652</v>
      </c>
      <c r="S302" s="122">
        <f t="shared" si="122"/>
        <v>322357.81717706652</v>
      </c>
      <c r="T302" s="122">
        <f t="shared" si="122"/>
        <v>322357.81717706652</v>
      </c>
      <c r="U302" s="122">
        <f t="shared" si="122"/>
        <v>322357.81717706652</v>
      </c>
      <c r="V302" s="122">
        <f t="shared" si="122"/>
        <v>322357.81717706652</v>
      </c>
      <c r="W302" s="122">
        <f t="shared" si="122"/>
        <v>322357.81717706652</v>
      </c>
      <c r="X302" s="122">
        <f t="shared" si="122"/>
        <v>322357.81717706652</v>
      </c>
      <c r="Y302" s="122">
        <f t="shared" si="122"/>
        <v>322357.81717706652</v>
      </c>
      <c r="Z302" s="122">
        <f t="shared" si="122"/>
        <v>322357.81717706652</v>
      </c>
      <c r="AA302" s="122">
        <f t="shared" si="122"/>
        <v>322357.81717706652</v>
      </c>
      <c r="AB302" s="122">
        <f t="shared" si="122"/>
        <v>322357.81717706652</v>
      </c>
      <c r="AC302" s="122">
        <f t="shared" si="122"/>
        <v>322357.81717706652</v>
      </c>
      <c r="AD302" s="122">
        <f t="shared" si="122"/>
        <v>322357.81717706652</v>
      </c>
    </row>
    <row r="303" spans="1:30">
      <c r="A303" s="62"/>
      <c r="B303" s="62"/>
      <c r="C303" s="64" t="s">
        <v>99</v>
      </c>
      <c r="D303" s="129" t="s">
        <v>60</v>
      </c>
      <c r="E303" s="5"/>
      <c r="F303" s="121">
        <f>LOOKUP(D292,$B$9:$B$18,$F$9:$F$18)</f>
        <v>322357.81717706652</v>
      </c>
      <c r="G303" s="122">
        <f t="shared" ref="G303:AD303" si="123">G297-G302</f>
        <v>290122.03545935987</v>
      </c>
      <c r="H303" s="122">
        <f t="shared" si="123"/>
        <v>257886.25374165323</v>
      </c>
      <c r="I303" s="122">
        <f t="shared" si="123"/>
        <v>225650.47202394655</v>
      </c>
      <c r="J303" s="122">
        <f t="shared" si="123"/>
        <v>193414.69030623991</v>
      </c>
      <c r="K303" s="122">
        <f t="shared" si="123"/>
        <v>161178.90858853326</v>
      </c>
      <c r="L303" s="122">
        <f t="shared" si="123"/>
        <v>128943.12687082661</v>
      </c>
      <c r="M303" s="122">
        <f t="shared" si="123"/>
        <v>96707.345153119968</v>
      </c>
      <c r="N303" s="122">
        <f t="shared" si="123"/>
        <v>64471.563435413322</v>
      </c>
      <c r="O303" s="122">
        <f t="shared" si="123"/>
        <v>32235.781717706646</v>
      </c>
      <c r="P303" s="122">
        <f t="shared" si="123"/>
        <v>0</v>
      </c>
      <c r="Q303" s="122">
        <f t="shared" si="123"/>
        <v>0</v>
      </c>
      <c r="R303" s="122">
        <f t="shared" si="123"/>
        <v>0</v>
      </c>
      <c r="S303" s="122">
        <f t="shared" si="123"/>
        <v>0</v>
      </c>
      <c r="T303" s="122">
        <f t="shared" si="123"/>
        <v>0</v>
      </c>
      <c r="U303" s="122">
        <f t="shared" si="123"/>
        <v>0</v>
      </c>
      <c r="V303" s="122">
        <f t="shared" si="123"/>
        <v>0</v>
      </c>
      <c r="W303" s="122">
        <f t="shared" si="123"/>
        <v>0</v>
      </c>
      <c r="X303" s="122">
        <f t="shared" si="123"/>
        <v>0</v>
      </c>
      <c r="Y303" s="122">
        <f t="shared" si="123"/>
        <v>0</v>
      </c>
      <c r="Z303" s="122">
        <f t="shared" si="123"/>
        <v>0</v>
      </c>
      <c r="AA303" s="122">
        <f t="shared" si="123"/>
        <v>0</v>
      </c>
      <c r="AB303" s="122">
        <f t="shared" si="123"/>
        <v>0</v>
      </c>
      <c r="AC303" s="122">
        <f t="shared" si="123"/>
        <v>0</v>
      </c>
      <c r="AD303" s="122">
        <f t="shared" si="123"/>
        <v>0</v>
      </c>
    </row>
    <row r="304" spans="1:30">
      <c r="A304" s="65"/>
      <c r="B304" s="62"/>
      <c r="C304" s="62"/>
      <c r="D304" s="130"/>
      <c r="E304" s="55"/>
      <c r="F304" s="66"/>
      <c r="G304" s="55"/>
      <c r="H304" s="55"/>
      <c r="I304" s="55"/>
      <c r="J304" s="55"/>
      <c r="K304" s="55"/>
      <c r="L304" s="55"/>
      <c r="M304" s="55"/>
      <c r="N304" s="55"/>
      <c r="O304" s="55"/>
      <c r="P304" s="5"/>
      <c r="Q304" s="5"/>
      <c r="R304" s="62"/>
      <c r="S304" s="62"/>
      <c r="T304" s="62"/>
      <c r="U304" s="62"/>
    </row>
    <row r="305" spans="1:30">
      <c r="A305" s="65"/>
      <c r="B305" s="62"/>
      <c r="C305" s="62"/>
      <c r="D305" s="130"/>
      <c r="E305" s="55"/>
      <c r="F305" s="66"/>
      <c r="G305" s="55"/>
      <c r="H305" s="55"/>
      <c r="I305" s="55"/>
      <c r="J305" s="55"/>
      <c r="K305" s="55"/>
      <c r="L305" s="55"/>
      <c r="M305" s="55"/>
      <c r="N305" s="55"/>
      <c r="O305" s="55"/>
      <c r="P305" s="5"/>
      <c r="Q305" s="5"/>
      <c r="R305" s="62"/>
      <c r="S305" s="62"/>
      <c r="T305" s="62"/>
      <c r="U305" s="62"/>
    </row>
    <row r="306" spans="1:30">
      <c r="A306" s="62"/>
      <c r="B306" s="62"/>
      <c r="C306" s="67" t="s">
        <v>100</v>
      </c>
      <c r="D306" s="131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"/>
      <c r="Q306" s="5"/>
      <c r="R306" s="62"/>
      <c r="S306" s="62"/>
      <c r="T306" s="62"/>
      <c r="U306" s="62"/>
    </row>
    <row r="307" spans="1:30">
      <c r="A307" s="68"/>
      <c r="B307" s="68"/>
      <c r="C307" s="69" t="s">
        <v>101</v>
      </c>
      <c r="D307" s="129" t="s">
        <v>60</v>
      </c>
      <c r="E307" s="5"/>
      <c r="F307" s="122">
        <v>0</v>
      </c>
      <c r="G307" s="122">
        <f>F311</f>
        <v>0</v>
      </c>
      <c r="H307" s="122">
        <f ca="1">G311</f>
        <v>0</v>
      </c>
      <c r="I307" s="122">
        <f t="shared" ref="I307:AD307" ca="1" si="124">H311</f>
        <v>0</v>
      </c>
      <c r="J307" s="122">
        <f t="shared" ca="1" si="124"/>
        <v>0</v>
      </c>
      <c r="K307" s="124">
        <f t="shared" ca="1" si="124"/>
        <v>0</v>
      </c>
      <c r="L307" s="124">
        <f t="shared" ca="1" si="124"/>
        <v>0</v>
      </c>
      <c r="M307" s="124">
        <f t="shared" ca="1" si="124"/>
        <v>0</v>
      </c>
      <c r="N307" s="124">
        <f t="shared" ca="1" si="124"/>
        <v>0</v>
      </c>
      <c r="O307" s="124">
        <f t="shared" ca="1" si="124"/>
        <v>0</v>
      </c>
      <c r="P307" s="124">
        <f t="shared" ca="1" si="124"/>
        <v>0</v>
      </c>
      <c r="Q307" s="124">
        <f t="shared" ca="1" si="124"/>
        <v>0</v>
      </c>
      <c r="R307" s="124">
        <f t="shared" ca="1" si="124"/>
        <v>0</v>
      </c>
      <c r="S307" s="124">
        <f t="shared" ca="1" si="124"/>
        <v>0</v>
      </c>
      <c r="T307" s="124">
        <f t="shared" ca="1" si="124"/>
        <v>0</v>
      </c>
      <c r="U307" s="124">
        <f t="shared" ca="1" si="124"/>
        <v>0</v>
      </c>
      <c r="V307" s="124">
        <f t="shared" ca="1" si="124"/>
        <v>0</v>
      </c>
      <c r="W307" s="124">
        <f t="shared" ca="1" si="124"/>
        <v>0</v>
      </c>
      <c r="X307" s="124">
        <f t="shared" ca="1" si="124"/>
        <v>0</v>
      </c>
      <c r="Y307" s="124">
        <f t="shared" ca="1" si="124"/>
        <v>0</v>
      </c>
      <c r="Z307" s="124">
        <f t="shared" ca="1" si="124"/>
        <v>0</v>
      </c>
      <c r="AA307" s="124">
        <f t="shared" ca="1" si="124"/>
        <v>0</v>
      </c>
      <c r="AB307" s="124">
        <f t="shared" ca="1" si="124"/>
        <v>0</v>
      </c>
      <c r="AC307" s="122">
        <f t="shared" ca="1" si="124"/>
        <v>0</v>
      </c>
      <c r="AD307" s="122">
        <f t="shared" ca="1" si="124"/>
        <v>0</v>
      </c>
    </row>
    <row r="308" spans="1:30" ht="12" customHeight="1">
      <c r="A308" s="68"/>
      <c r="B308" s="68"/>
      <c r="C308" s="69" t="s">
        <v>102</v>
      </c>
      <c r="D308" s="129" t="s">
        <v>60</v>
      </c>
      <c r="E308" s="5"/>
      <c r="F308" s="125"/>
      <c r="G308" s="125"/>
      <c r="H308" s="125"/>
      <c r="I308" s="125"/>
      <c r="J308" s="125"/>
      <c r="K308" s="125"/>
      <c r="L308" s="125"/>
      <c r="M308" s="125"/>
      <c r="N308" s="125"/>
      <c r="O308" s="125"/>
      <c r="P308" s="125"/>
      <c r="Q308" s="125"/>
      <c r="R308" s="125"/>
      <c r="S308" s="125"/>
      <c r="T308" s="125"/>
      <c r="U308" s="125"/>
      <c r="V308" s="125"/>
      <c r="W308" s="125"/>
      <c r="X308" s="125"/>
      <c r="Y308" s="125"/>
      <c r="Z308" s="125"/>
      <c r="AA308" s="125"/>
      <c r="AB308" s="125"/>
      <c r="AC308" s="125"/>
      <c r="AD308" s="125"/>
    </row>
    <row r="309" spans="1:30">
      <c r="A309" s="68"/>
      <c r="B309" s="68"/>
      <c r="C309" s="69" t="s">
        <v>103</v>
      </c>
      <c r="D309" s="129" t="s">
        <v>60</v>
      </c>
      <c r="E309" s="5"/>
      <c r="F309" s="122">
        <f>INDEX('Regulatory Asset Base'!J$155:J$164,                    MATCH($C292,'Regulatory Asset Base'!$C$155:$C$164,0))</f>
        <v>0</v>
      </c>
      <c r="G309" s="122">
        <f>INDEX('Regulatory Asset Base'!K$155:K$164,                    MATCH($C292,'Regulatory Asset Base'!$C$155:$C$164,0))</f>
        <v>0</v>
      </c>
      <c r="H309" s="122">
        <f>INDEX('Regulatory Asset Base'!L$155:L$164,                    MATCH($C292,'Regulatory Asset Base'!$C$155:$C$164,0))</f>
        <v>0</v>
      </c>
      <c r="I309" s="122">
        <f>INDEX('Regulatory Asset Base'!M$155:M$164,                    MATCH($C292,'Regulatory Asset Base'!$C$155:$C$164,0))</f>
        <v>0</v>
      </c>
      <c r="J309" s="122">
        <f>INDEX('Regulatory Asset Base'!N$155:N$164,                    MATCH($C292,'Regulatory Asset Base'!$C$155:$C$164,0))</f>
        <v>0</v>
      </c>
      <c r="K309" s="122">
        <f>INDEX('Regulatory Asset Base'!O$155:O$164,                    MATCH($C292,'Regulatory Asset Base'!$C$155:$C$164,0))</f>
        <v>0</v>
      </c>
      <c r="L309" s="122">
        <f>INDEX('Regulatory Asset Base'!P$155:P$164,                    MATCH($C292,'Regulatory Asset Base'!$C$155:$C$164,0))</f>
        <v>0</v>
      </c>
      <c r="M309" s="122">
        <f>INDEX('Regulatory Asset Base'!Q$155:Q$164,                    MATCH($C292,'Regulatory Asset Base'!$C$155:$C$164,0))</f>
        <v>0</v>
      </c>
      <c r="N309" s="122">
        <f>INDEX('Regulatory Asset Base'!R$155:R$164,                    MATCH($C292,'Regulatory Asset Base'!$C$155:$C$164,0))</f>
        <v>0</v>
      </c>
      <c r="O309" s="122">
        <f>INDEX('Regulatory Asset Base'!S$155:S$164,                    MATCH($C292,'Regulatory Asset Base'!$C$155:$C$164,0))</f>
        <v>0</v>
      </c>
      <c r="P309" s="122">
        <f>INDEX('Regulatory Asset Base'!T$155:T$164,                    MATCH($C292,'Regulatory Asset Base'!$C$155:$C$164,0))</f>
        <v>0</v>
      </c>
      <c r="Q309" s="122">
        <f>INDEX('Regulatory Asset Base'!U$155:U$164,                    MATCH($C292,'Regulatory Asset Base'!$C$155:$C$164,0))</f>
        <v>0</v>
      </c>
      <c r="R309" s="122">
        <f>INDEX('Regulatory Asset Base'!V$155:V$164,                    MATCH($C292,'Regulatory Asset Base'!$C$155:$C$164,0))</f>
        <v>0</v>
      </c>
      <c r="S309" s="122">
        <f>INDEX('Regulatory Asset Base'!W$155:W$164,                    MATCH($C292,'Regulatory Asset Base'!$C$155:$C$164,0))</f>
        <v>0</v>
      </c>
      <c r="T309" s="122">
        <f>INDEX('Regulatory Asset Base'!X$155:X$164,                    MATCH($C292,'Regulatory Asset Base'!$C$155:$C$164,0))</f>
        <v>0</v>
      </c>
      <c r="U309" s="122">
        <f>INDEX('Regulatory Asset Base'!Y$155:Y$164,                    MATCH($C292,'Regulatory Asset Base'!$C$155:$C$164,0))</f>
        <v>0</v>
      </c>
      <c r="V309" s="122">
        <f>INDEX('Regulatory Asset Base'!Z$155:Z$164,                    MATCH($C292,'Regulatory Asset Base'!$C$155:$C$164,0))</f>
        <v>0</v>
      </c>
      <c r="W309" s="122">
        <f>INDEX('Regulatory Asset Base'!AA$155:AA$164,                    MATCH($C292,'Regulatory Asset Base'!$C$155:$C$164,0))</f>
        <v>0</v>
      </c>
      <c r="X309" s="122">
        <f>INDEX('Regulatory Asset Base'!AB$155:AB$164,                    MATCH($C292,'Regulatory Asset Base'!$C$155:$C$164,0))</f>
        <v>0</v>
      </c>
      <c r="Y309" s="122">
        <f>INDEX('Regulatory Asset Base'!AC$155:AC$164,                    MATCH($C292,'Regulatory Asset Base'!$C$155:$C$164,0))</f>
        <v>0</v>
      </c>
      <c r="Z309" s="122">
        <f>INDEX('Regulatory Asset Base'!AD$155:AD$164,                    MATCH($C292,'Regulatory Asset Base'!$C$155:$C$164,0))</f>
        <v>0</v>
      </c>
      <c r="AA309" s="122">
        <f>INDEX('Regulatory Asset Base'!AE$155:AE$164,                    MATCH($C292,'Regulatory Asset Base'!$C$155:$C$164,0))</f>
        <v>0</v>
      </c>
      <c r="AB309" s="122">
        <f>INDEX('Regulatory Asset Base'!AF$155:AF$164,                    MATCH($C292,'Regulatory Asset Base'!$C$155:$C$164,0))</f>
        <v>0</v>
      </c>
      <c r="AC309" s="122">
        <f>INDEX('Regulatory Asset Base'!AG$155:AG$164,                    MATCH($C292,'Regulatory Asset Base'!$C$155:$C$164,0))</f>
        <v>0</v>
      </c>
      <c r="AD309" s="122">
        <f>INDEX('Regulatory Asset Base'!AH$155:AH$164,                    MATCH($C292,'Regulatory Asset Base'!$C$155:$C$164,0))</f>
        <v>0</v>
      </c>
    </row>
    <row r="310" spans="1:30">
      <c r="A310" s="68"/>
      <c r="B310" s="68"/>
      <c r="C310" s="69" t="s">
        <v>104</v>
      </c>
      <c r="D310" s="129" t="s">
        <v>60</v>
      </c>
      <c r="E310" s="5"/>
      <c r="F310" s="122">
        <f>F341</f>
        <v>0</v>
      </c>
      <c r="G310" s="122">
        <f ca="1">G341</f>
        <v>0</v>
      </c>
      <c r="H310" s="122">
        <f ca="1">H341</f>
        <v>0</v>
      </c>
      <c r="I310" s="122">
        <f t="shared" ref="I310:AD310" ca="1" si="125">I341</f>
        <v>0</v>
      </c>
      <c r="J310" s="122">
        <f t="shared" ca="1" si="125"/>
        <v>0</v>
      </c>
      <c r="K310" s="122">
        <f t="shared" ca="1" si="125"/>
        <v>0</v>
      </c>
      <c r="L310" s="122">
        <f t="shared" ca="1" si="125"/>
        <v>0</v>
      </c>
      <c r="M310" s="122">
        <f t="shared" ca="1" si="125"/>
        <v>0</v>
      </c>
      <c r="N310" s="122">
        <f t="shared" ca="1" si="125"/>
        <v>0</v>
      </c>
      <c r="O310" s="122">
        <f t="shared" ca="1" si="125"/>
        <v>0</v>
      </c>
      <c r="P310" s="122">
        <f t="shared" ca="1" si="125"/>
        <v>0</v>
      </c>
      <c r="Q310" s="122">
        <f t="shared" ca="1" si="125"/>
        <v>0</v>
      </c>
      <c r="R310" s="122">
        <f t="shared" ca="1" si="125"/>
        <v>0</v>
      </c>
      <c r="S310" s="122">
        <f t="shared" ca="1" si="125"/>
        <v>0</v>
      </c>
      <c r="T310" s="122">
        <f t="shared" ca="1" si="125"/>
        <v>0</v>
      </c>
      <c r="U310" s="122">
        <f t="shared" ca="1" si="125"/>
        <v>0</v>
      </c>
      <c r="V310" s="122">
        <f t="shared" ca="1" si="125"/>
        <v>0</v>
      </c>
      <c r="W310" s="122">
        <f t="shared" ca="1" si="125"/>
        <v>0</v>
      </c>
      <c r="X310" s="122">
        <f t="shared" ca="1" si="125"/>
        <v>0</v>
      </c>
      <c r="Y310" s="122">
        <f t="shared" ca="1" si="125"/>
        <v>0</v>
      </c>
      <c r="Z310" s="122">
        <f t="shared" ca="1" si="125"/>
        <v>0</v>
      </c>
      <c r="AA310" s="122">
        <f t="shared" ca="1" si="125"/>
        <v>0</v>
      </c>
      <c r="AB310" s="122">
        <f t="shared" ca="1" si="125"/>
        <v>0</v>
      </c>
      <c r="AC310" s="122">
        <f t="shared" ca="1" si="125"/>
        <v>0</v>
      </c>
      <c r="AD310" s="122">
        <f t="shared" ca="1" si="125"/>
        <v>0</v>
      </c>
    </row>
    <row r="311" spans="1:30">
      <c r="A311" s="68"/>
      <c r="B311" s="68"/>
      <c r="C311" s="69" t="s">
        <v>105</v>
      </c>
      <c r="D311" s="129" t="s">
        <v>60</v>
      </c>
      <c r="E311" s="5"/>
      <c r="F311" s="122">
        <f t="shared" ref="F311:G311" si="126">SUM(F307:F309)-F310</f>
        <v>0</v>
      </c>
      <c r="G311" s="122">
        <f t="shared" ca="1" si="126"/>
        <v>0</v>
      </c>
      <c r="H311" s="122">
        <f ca="1">SUM(H307:H309)-H310</f>
        <v>0</v>
      </c>
      <c r="I311" s="122">
        <f t="shared" ref="I311:J311" ca="1" si="127">SUM(I307:I309)-I310</f>
        <v>0</v>
      </c>
      <c r="J311" s="124">
        <f t="shared" ca="1" si="127"/>
        <v>0</v>
      </c>
      <c r="K311" s="124">
        <f t="shared" ref="K311:M311" ca="1" si="128">SUM(K307:K309)-K310</f>
        <v>0</v>
      </c>
      <c r="L311" s="124">
        <f t="shared" ca="1" si="128"/>
        <v>0</v>
      </c>
      <c r="M311" s="124">
        <f t="shared" ca="1" si="128"/>
        <v>0</v>
      </c>
      <c r="N311" s="124">
        <f t="shared" ref="N311:AD311" ca="1" si="129">SUM(N307:N309)-N310</f>
        <v>0</v>
      </c>
      <c r="O311" s="124">
        <f t="shared" ca="1" si="129"/>
        <v>0</v>
      </c>
      <c r="P311" s="124">
        <f t="shared" ca="1" si="129"/>
        <v>0</v>
      </c>
      <c r="Q311" s="124">
        <f t="shared" ca="1" si="129"/>
        <v>0</v>
      </c>
      <c r="R311" s="124">
        <f t="shared" ca="1" si="129"/>
        <v>0</v>
      </c>
      <c r="S311" s="124">
        <f t="shared" ca="1" si="129"/>
        <v>0</v>
      </c>
      <c r="T311" s="124">
        <f t="shared" ca="1" si="129"/>
        <v>0</v>
      </c>
      <c r="U311" s="124">
        <f t="shared" ca="1" si="129"/>
        <v>0</v>
      </c>
      <c r="V311" s="124">
        <f t="shared" ca="1" si="129"/>
        <v>0</v>
      </c>
      <c r="W311" s="124">
        <f t="shared" ca="1" si="129"/>
        <v>0</v>
      </c>
      <c r="X311" s="124">
        <f t="shared" ca="1" si="129"/>
        <v>0</v>
      </c>
      <c r="Y311" s="124">
        <f t="shared" ca="1" si="129"/>
        <v>0</v>
      </c>
      <c r="Z311" s="124">
        <f t="shared" ca="1" si="129"/>
        <v>0</v>
      </c>
      <c r="AA311" s="124">
        <f t="shared" ca="1" si="129"/>
        <v>0</v>
      </c>
      <c r="AB311" s="122">
        <f t="shared" ca="1" si="129"/>
        <v>0</v>
      </c>
      <c r="AC311" s="122">
        <f t="shared" ca="1" si="129"/>
        <v>0</v>
      </c>
      <c r="AD311" s="122">
        <f t="shared" ca="1" si="129"/>
        <v>0</v>
      </c>
    </row>
    <row r="312" spans="1:30">
      <c r="A312" s="5"/>
      <c r="B312" s="5"/>
      <c r="C312" s="5"/>
      <c r="D312" s="129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1:30">
      <c r="A313" s="5"/>
      <c r="B313" s="5"/>
      <c r="C313" s="5"/>
      <c r="D313" s="129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1:30">
      <c r="A314" s="68"/>
      <c r="B314" s="68"/>
      <c r="C314" s="69" t="s">
        <v>106</v>
      </c>
      <c r="D314" s="129" t="s">
        <v>60</v>
      </c>
      <c r="E314" s="5"/>
      <c r="F314" s="126">
        <f>F303</f>
        <v>322357.81717706652</v>
      </c>
      <c r="G314" s="124">
        <f ca="1">F314+G309-(G301+G310)</f>
        <v>290122.03545935987</v>
      </c>
      <c r="H314" s="124">
        <f t="shared" ref="H314:AD314" ca="1" si="130">G314+H309-(H301+H310)</f>
        <v>257886.25374165323</v>
      </c>
      <c r="I314" s="124">
        <f t="shared" ca="1" si="130"/>
        <v>225650.47202394658</v>
      </c>
      <c r="J314" s="124">
        <f t="shared" ca="1" si="130"/>
        <v>193414.69030623994</v>
      </c>
      <c r="K314" s="124">
        <f t="shared" ca="1" si="130"/>
        <v>161178.90858853329</v>
      </c>
      <c r="L314" s="124">
        <f t="shared" ca="1" si="130"/>
        <v>128943.12687082664</v>
      </c>
      <c r="M314" s="124">
        <f t="shared" ca="1" si="130"/>
        <v>96707.345153119997</v>
      </c>
      <c r="N314" s="124">
        <f t="shared" ca="1" si="130"/>
        <v>64471.563435413344</v>
      </c>
      <c r="O314" s="124">
        <f t="shared" ca="1" si="130"/>
        <v>32235.78171770669</v>
      </c>
      <c r="P314" s="124">
        <f t="shared" ca="1" si="130"/>
        <v>3.637978807091713E-11</v>
      </c>
      <c r="Q314" s="124">
        <f t="shared" ca="1" si="130"/>
        <v>3.637978807091713E-11</v>
      </c>
      <c r="R314" s="124">
        <f t="shared" ca="1" si="130"/>
        <v>3.637978807091713E-11</v>
      </c>
      <c r="S314" s="124">
        <f t="shared" ca="1" si="130"/>
        <v>3.637978807091713E-11</v>
      </c>
      <c r="T314" s="124">
        <f t="shared" ca="1" si="130"/>
        <v>3.637978807091713E-11</v>
      </c>
      <c r="U314" s="124">
        <f t="shared" ca="1" si="130"/>
        <v>3.637978807091713E-11</v>
      </c>
      <c r="V314" s="124">
        <f t="shared" ca="1" si="130"/>
        <v>3.637978807091713E-11</v>
      </c>
      <c r="W314" s="124">
        <f t="shared" ca="1" si="130"/>
        <v>3.637978807091713E-11</v>
      </c>
      <c r="X314" s="124">
        <f t="shared" ca="1" si="130"/>
        <v>3.637978807091713E-11</v>
      </c>
      <c r="Y314" s="124">
        <f t="shared" ca="1" si="130"/>
        <v>3.637978807091713E-11</v>
      </c>
      <c r="Z314" s="124">
        <f t="shared" ca="1" si="130"/>
        <v>3.637978807091713E-11</v>
      </c>
      <c r="AA314" s="124">
        <f t="shared" ca="1" si="130"/>
        <v>3.637978807091713E-11</v>
      </c>
      <c r="AB314" s="124">
        <f t="shared" ca="1" si="130"/>
        <v>3.637978807091713E-11</v>
      </c>
      <c r="AC314" s="124">
        <f t="shared" ca="1" si="130"/>
        <v>3.637978807091713E-11</v>
      </c>
      <c r="AD314" s="124">
        <f t="shared" ca="1" si="130"/>
        <v>3.637978807091713E-11</v>
      </c>
    </row>
    <row r="315" spans="1:30">
      <c r="A315" s="68"/>
      <c r="B315" s="68"/>
      <c r="C315" s="67" t="s">
        <v>107</v>
      </c>
      <c r="D315" s="129" t="s">
        <v>60</v>
      </c>
      <c r="E315" s="5"/>
      <c r="F315" s="122">
        <f t="shared" ref="F315" si="131">(F340+F301)</f>
        <v>0</v>
      </c>
      <c r="G315" s="124">
        <f ca="1">(G301+G310)</f>
        <v>32235.781717706654</v>
      </c>
      <c r="H315" s="124">
        <f ca="1">(H301+H310)</f>
        <v>32235.781717706654</v>
      </c>
      <c r="I315" s="124">
        <f ca="1">(I301+I310)</f>
        <v>32235.781717706654</v>
      </c>
      <c r="J315" s="124">
        <f t="shared" ref="J315:AD315" ca="1" si="132">(J301+J310)</f>
        <v>32235.781717706654</v>
      </c>
      <c r="K315" s="124">
        <f t="shared" ca="1" si="132"/>
        <v>32235.781717706654</v>
      </c>
      <c r="L315" s="124">
        <f t="shared" ca="1" si="132"/>
        <v>32235.781717706654</v>
      </c>
      <c r="M315" s="124">
        <f t="shared" ca="1" si="132"/>
        <v>32235.781717706654</v>
      </c>
      <c r="N315" s="124">
        <f t="shared" ca="1" si="132"/>
        <v>32235.781717706654</v>
      </c>
      <c r="O315" s="124">
        <f t="shared" ca="1" si="132"/>
        <v>32235.781717706654</v>
      </c>
      <c r="P315" s="124">
        <f t="shared" ca="1" si="132"/>
        <v>32235.781717706654</v>
      </c>
      <c r="Q315" s="124">
        <f t="shared" ca="1" si="132"/>
        <v>0</v>
      </c>
      <c r="R315" s="124">
        <f t="shared" ca="1" si="132"/>
        <v>0</v>
      </c>
      <c r="S315" s="124">
        <f t="shared" ca="1" si="132"/>
        <v>0</v>
      </c>
      <c r="T315" s="124">
        <f t="shared" ca="1" si="132"/>
        <v>0</v>
      </c>
      <c r="U315" s="124">
        <f t="shared" ca="1" si="132"/>
        <v>0</v>
      </c>
      <c r="V315" s="124">
        <f t="shared" ca="1" si="132"/>
        <v>0</v>
      </c>
      <c r="W315" s="124">
        <f t="shared" ca="1" si="132"/>
        <v>0</v>
      </c>
      <c r="X315" s="124">
        <f t="shared" ca="1" si="132"/>
        <v>0</v>
      </c>
      <c r="Y315" s="124">
        <f t="shared" ca="1" si="132"/>
        <v>0</v>
      </c>
      <c r="Z315" s="124">
        <f t="shared" ca="1" si="132"/>
        <v>0</v>
      </c>
      <c r="AA315" s="124">
        <f t="shared" ca="1" si="132"/>
        <v>0</v>
      </c>
      <c r="AB315" s="124">
        <f ca="1">(AB301+AB310)</f>
        <v>0</v>
      </c>
      <c r="AC315" s="124">
        <f t="shared" ca="1" si="132"/>
        <v>0</v>
      </c>
      <c r="AD315" s="124">
        <f t="shared" ca="1" si="132"/>
        <v>0</v>
      </c>
    </row>
    <row r="316" spans="1:30">
      <c r="A316" s="70"/>
      <c r="B316" s="71"/>
      <c r="C316" s="68"/>
      <c r="D316" s="132"/>
      <c r="E316" s="5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68"/>
      <c r="Q316" s="68"/>
      <c r="R316" s="68"/>
      <c r="S316" s="68"/>
      <c r="T316" s="68"/>
      <c r="U316" s="68"/>
    </row>
    <row r="317" spans="1:30">
      <c r="A317" s="7"/>
      <c r="B317" s="38"/>
      <c r="C317" s="72" t="s">
        <v>108</v>
      </c>
      <c r="D317" s="132"/>
      <c r="E317" s="5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7"/>
    </row>
    <row r="318" spans="1:30">
      <c r="A318" s="7"/>
      <c r="B318" s="38"/>
      <c r="C318" s="72"/>
      <c r="D318" s="132"/>
      <c r="E318" s="5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</row>
    <row r="319" spans="1:30">
      <c r="A319" s="7"/>
      <c r="B319" s="38"/>
      <c r="C319" s="72"/>
      <c r="D319" s="132"/>
      <c r="E319" s="5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</row>
    <row r="320" spans="1:30">
      <c r="A320" s="8"/>
      <c r="B320" s="62"/>
      <c r="C320" s="11" t="s">
        <v>109</v>
      </c>
      <c r="D320" s="132"/>
      <c r="E320" s="7" t="str">
        <f>C309</f>
        <v>Additional Asset - nominal value</v>
      </c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</row>
    <row r="321" spans="1:30" ht="12" customHeight="1">
      <c r="A321" s="73"/>
      <c r="B321" s="62"/>
      <c r="C321" s="74">
        <f>Assumptions!$E$10</f>
        <v>2025</v>
      </c>
      <c r="D321" s="132" t="s">
        <v>60</v>
      </c>
      <c r="E321" s="127"/>
      <c r="F321" s="127">
        <f t="shared" ref="F321:O330" si="133">IF(F$4&lt;$C321,0,IF(F$4&gt;=$C321+$D$14,0,$E321/$D$14))</f>
        <v>0</v>
      </c>
      <c r="G321" s="127">
        <f t="shared" si="133"/>
        <v>0</v>
      </c>
      <c r="H321" s="127">
        <f t="shared" si="133"/>
        <v>0</v>
      </c>
      <c r="I321" s="127">
        <f t="shared" si="133"/>
        <v>0</v>
      </c>
      <c r="J321" s="127">
        <f t="shared" si="133"/>
        <v>0</v>
      </c>
      <c r="K321" s="127">
        <f t="shared" si="133"/>
        <v>0</v>
      </c>
      <c r="L321" s="127">
        <f t="shared" si="133"/>
        <v>0</v>
      </c>
      <c r="M321" s="127">
        <f t="shared" si="133"/>
        <v>0</v>
      </c>
      <c r="N321" s="127">
        <f t="shared" si="133"/>
        <v>0</v>
      </c>
      <c r="O321" s="127">
        <f t="shared" si="133"/>
        <v>0</v>
      </c>
      <c r="P321" s="127">
        <f t="shared" ref="P321:AD330" si="134">IF(P$4&lt;$C321,0,IF(P$4&gt;=$C321+$D$14,0,$E321/$D$14))</f>
        <v>0</v>
      </c>
      <c r="Q321" s="127">
        <f t="shared" si="134"/>
        <v>0</v>
      </c>
      <c r="R321" s="127">
        <f t="shared" si="134"/>
        <v>0</v>
      </c>
      <c r="S321" s="127">
        <f t="shared" si="134"/>
        <v>0</v>
      </c>
      <c r="T321" s="127">
        <f t="shared" si="134"/>
        <v>0</v>
      </c>
      <c r="U321" s="127">
        <f t="shared" si="134"/>
        <v>0</v>
      </c>
      <c r="V321" s="127">
        <f t="shared" si="134"/>
        <v>0</v>
      </c>
      <c r="W321" s="127">
        <f t="shared" si="134"/>
        <v>0</v>
      </c>
      <c r="X321" s="127">
        <f t="shared" si="134"/>
        <v>0</v>
      </c>
      <c r="Y321" s="127">
        <f t="shared" si="134"/>
        <v>0</v>
      </c>
      <c r="Z321" s="127">
        <f t="shared" si="134"/>
        <v>0</v>
      </c>
      <c r="AA321" s="127">
        <f t="shared" si="134"/>
        <v>0</v>
      </c>
      <c r="AB321" s="127">
        <f t="shared" si="134"/>
        <v>0</v>
      </c>
      <c r="AC321" s="127">
        <f t="shared" si="134"/>
        <v>0</v>
      </c>
      <c r="AD321" s="127">
        <f t="shared" si="134"/>
        <v>0</v>
      </c>
    </row>
    <row r="322" spans="1:30">
      <c r="A322" s="75"/>
      <c r="B322" s="61"/>
      <c r="C322" s="74">
        <f>C321+1</f>
        <v>2026</v>
      </c>
      <c r="D322" s="132" t="s">
        <v>60</v>
      </c>
      <c r="E322" s="127">
        <f ca="1">OFFSET('Regulatory Asset Base'!$K$155,$D292-1,0)</f>
        <v>0</v>
      </c>
      <c r="F322" s="127">
        <f t="shared" si="133"/>
        <v>0</v>
      </c>
      <c r="G322" s="127">
        <f t="shared" ca="1" si="133"/>
        <v>0</v>
      </c>
      <c r="H322" s="127">
        <f t="shared" ca="1" si="133"/>
        <v>0</v>
      </c>
      <c r="I322" s="127">
        <f t="shared" ca="1" si="133"/>
        <v>0</v>
      </c>
      <c r="J322" s="127">
        <f t="shared" ca="1" si="133"/>
        <v>0</v>
      </c>
      <c r="K322" s="127">
        <f t="shared" ca="1" si="133"/>
        <v>0</v>
      </c>
      <c r="L322" s="127">
        <f t="shared" ca="1" si="133"/>
        <v>0</v>
      </c>
      <c r="M322" s="127">
        <f t="shared" ca="1" si="133"/>
        <v>0</v>
      </c>
      <c r="N322" s="127">
        <f t="shared" ca="1" si="133"/>
        <v>0</v>
      </c>
      <c r="O322" s="127">
        <f t="shared" ca="1" si="133"/>
        <v>0</v>
      </c>
      <c r="P322" s="127">
        <f t="shared" ca="1" si="134"/>
        <v>0</v>
      </c>
      <c r="Q322" s="127">
        <f t="shared" si="134"/>
        <v>0</v>
      </c>
      <c r="R322" s="127">
        <f t="shared" si="134"/>
        <v>0</v>
      </c>
      <c r="S322" s="127">
        <f t="shared" si="134"/>
        <v>0</v>
      </c>
      <c r="T322" s="127">
        <f t="shared" si="134"/>
        <v>0</v>
      </c>
      <c r="U322" s="127">
        <f t="shared" si="134"/>
        <v>0</v>
      </c>
      <c r="V322" s="127">
        <f t="shared" si="134"/>
        <v>0</v>
      </c>
      <c r="W322" s="127">
        <f t="shared" si="134"/>
        <v>0</v>
      </c>
      <c r="X322" s="127">
        <f t="shared" si="134"/>
        <v>0</v>
      </c>
      <c r="Y322" s="127">
        <f t="shared" si="134"/>
        <v>0</v>
      </c>
      <c r="Z322" s="127">
        <f t="shared" si="134"/>
        <v>0</v>
      </c>
      <c r="AA322" s="127">
        <f t="shared" si="134"/>
        <v>0</v>
      </c>
      <c r="AB322" s="127">
        <f t="shared" si="134"/>
        <v>0</v>
      </c>
      <c r="AC322" s="127">
        <f t="shared" si="134"/>
        <v>0</v>
      </c>
      <c r="AD322" s="127">
        <f t="shared" si="134"/>
        <v>0</v>
      </c>
    </row>
    <row r="323" spans="1:30">
      <c r="B323" s="49"/>
      <c r="C323" s="74">
        <f t="shared" ref="C323:C340" si="135">C322+1</f>
        <v>2027</v>
      </c>
      <c r="D323" s="132" t="s">
        <v>60</v>
      </c>
      <c r="E323" s="127">
        <f ca="1">OFFSET('Regulatory Asset Base'!$L$155,$D292-1,0)</f>
        <v>0</v>
      </c>
      <c r="F323" s="127">
        <f t="shared" si="133"/>
        <v>0</v>
      </c>
      <c r="G323" s="127">
        <f t="shared" si="133"/>
        <v>0</v>
      </c>
      <c r="H323" s="127">
        <f t="shared" ca="1" si="133"/>
        <v>0</v>
      </c>
      <c r="I323" s="127">
        <f t="shared" ca="1" si="133"/>
        <v>0</v>
      </c>
      <c r="J323" s="127">
        <f t="shared" ca="1" si="133"/>
        <v>0</v>
      </c>
      <c r="K323" s="127">
        <f t="shared" ca="1" si="133"/>
        <v>0</v>
      </c>
      <c r="L323" s="127">
        <f t="shared" ca="1" si="133"/>
        <v>0</v>
      </c>
      <c r="M323" s="127">
        <f t="shared" ca="1" si="133"/>
        <v>0</v>
      </c>
      <c r="N323" s="127">
        <f t="shared" ca="1" si="133"/>
        <v>0</v>
      </c>
      <c r="O323" s="127">
        <f t="shared" ca="1" si="133"/>
        <v>0</v>
      </c>
      <c r="P323" s="127">
        <f t="shared" ca="1" si="134"/>
        <v>0</v>
      </c>
      <c r="Q323" s="127">
        <f t="shared" ca="1" si="134"/>
        <v>0</v>
      </c>
      <c r="R323" s="127">
        <f t="shared" si="134"/>
        <v>0</v>
      </c>
      <c r="S323" s="127">
        <f t="shared" si="134"/>
        <v>0</v>
      </c>
      <c r="T323" s="127">
        <f t="shared" si="134"/>
        <v>0</v>
      </c>
      <c r="U323" s="127">
        <f t="shared" si="134"/>
        <v>0</v>
      </c>
      <c r="V323" s="127">
        <f t="shared" si="134"/>
        <v>0</v>
      </c>
      <c r="W323" s="127">
        <f t="shared" si="134"/>
        <v>0</v>
      </c>
      <c r="X323" s="127">
        <f t="shared" si="134"/>
        <v>0</v>
      </c>
      <c r="Y323" s="127">
        <f t="shared" si="134"/>
        <v>0</v>
      </c>
      <c r="Z323" s="127">
        <f t="shared" si="134"/>
        <v>0</v>
      </c>
      <c r="AA323" s="127">
        <f t="shared" si="134"/>
        <v>0</v>
      </c>
      <c r="AB323" s="127">
        <f t="shared" si="134"/>
        <v>0</v>
      </c>
      <c r="AC323" s="127">
        <f t="shared" si="134"/>
        <v>0</v>
      </c>
      <c r="AD323" s="127">
        <f t="shared" si="134"/>
        <v>0</v>
      </c>
    </row>
    <row r="324" spans="1:30">
      <c r="B324" s="49"/>
      <c r="C324" s="74">
        <f t="shared" si="135"/>
        <v>2028</v>
      </c>
      <c r="D324" s="132" t="s">
        <v>60</v>
      </c>
      <c r="E324" s="127">
        <f ca="1">OFFSET('Regulatory Asset Base'!$M$155,$D292-1,0)</f>
        <v>0</v>
      </c>
      <c r="F324" s="127">
        <f t="shared" si="133"/>
        <v>0</v>
      </c>
      <c r="G324" s="127">
        <f t="shared" si="133"/>
        <v>0</v>
      </c>
      <c r="H324" s="127">
        <f t="shared" si="133"/>
        <v>0</v>
      </c>
      <c r="I324" s="127">
        <f t="shared" ca="1" si="133"/>
        <v>0</v>
      </c>
      <c r="J324" s="127">
        <f t="shared" ca="1" si="133"/>
        <v>0</v>
      </c>
      <c r="K324" s="127">
        <f t="shared" ca="1" si="133"/>
        <v>0</v>
      </c>
      <c r="L324" s="127">
        <f t="shared" ca="1" si="133"/>
        <v>0</v>
      </c>
      <c r="M324" s="127">
        <f t="shared" ca="1" si="133"/>
        <v>0</v>
      </c>
      <c r="N324" s="127">
        <f t="shared" ca="1" si="133"/>
        <v>0</v>
      </c>
      <c r="O324" s="127">
        <f t="shared" ca="1" si="133"/>
        <v>0</v>
      </c>
      <c r="P324" s="127">
        <f t="shared" ca="1" si="134"/>
        <v>0</v>
      </c>
      <c r="Q324" s="127">
        <f t="shared" ca="1" si="134"/>
        <v>0</v>
      </c>
      <c r="R324" s="127">
        <f t="shared" ca="1" si="134"/>
        <v>0</v>
      </c>
      <c r="S324" s="127">
        <f t="shared" si="134"/>
        <v>0</v>
      </c>
      <c r="T324" s="127">
        <f t="shared" si="134"/>
        <v>0</v>
      </c>
      <c r="U324" s="127">
        <f t="shared" si="134"/>
        <v>0</v>
      </c>
      <c r="V324" s="127">
        <f t="shared" si="134"/>
        <v>0</v>
      </c>
      <c r="W324" s="127">
        <f t="shared" si="134"/>
        <v>0</v>
      </c>
      <c r="X324" s="127">
        <f t="shared" si="134"/>
        <v>0</v>
      </c>
      <c r="Y324" s="127">
        <f t="shared" si="134"/>
        <v>0</v>
      </c>
      <c r="Z324" s="127">
        <f t="shared" si="134"/>
        <v>0</v>
      </c>
      <c r="AA324" s="127">
        <f t="shared" si="134"/>
        <v>0</v>
      </c>
      <c r="AB324" s="127">
        <f t="shared" si="134"/>
        <v>0</v>
      </c>
      <c r="AC324" s="127">
        <f t="shared" si="134"/>
        <v>0</v>
      </c>
      <c r="AD324" s="127">
        <f t="shared" si="134"/>
        <v>0</v>
      </c>
    </row>
    <row r="325" spans="1:30">
      <c r="B325" s="49"/>
      <c r="C325" s="74">
        <f t="shared" si="135"/>
        <v>2029</v>
      </c>
      <c r="D325" s="132" t="s">
        <v>60</v>
      </c>
      <c r="E325" s="127">
        <f ca="1">OFFSET('Regulatory Asset Base'!$N$155,$D292-1,0)</f>
        <v>0</v>
      </c>
      <c r="F325" s="127">
        <f t="shared" si="133"/>
        <v>0</v>
      </c>
      <c r="G325" s="127">
        <f t="shared" si="133"/>
        <v>0</v>
      </c>
      <c r="H325" s="127">
        <f t="shared" si="133"/>
        <v>0</v>
      </c>
      <c r="I325" s="127">
        <f t="shared" si="133"/>
        <v>0</v>
      </c>
      <c r="J325" s="127">
        <f t="shared" ca="1" si="133"/>
        <v>0</v>
      </c>
      <c r="K325" s="127">
        <f t="shared" ca="1" si="133"/>
        <v>0</v>
      </c>
      <c r="L325" s="127">
        <f t="shared" ca="1" si="133"/>
        <v>0</v>
      </c>
      <c r="M325" s="127">
        <f t="shared" ca="1" si="133"/>
        <v>0</v>
      </c>
      <c r="N325" s="127">
        <f t="shared" ca="1" si="133"/>
        <v>0</v>
      </c>
      <c r="O325" s="127">
        <f t="shared" ca="1" si="133"/>
        <v>0</v>
      </c>
      <c r="P325" s="127">
        <f t="shared" ca="1" si="134"/>
        <v>0</v>
      </c>
      <c r="Q325" s="127">
        <f t="shared" ca="1" si="134"/>
        <v>0</v>
      </c>
      <c r="R325" s="127">
        <f t="shared" ca="1" si="134"/>
        <v>0</v>
      </c>
      <c r="S325" s="127">
        <f t="shared" ca="1" si="134"/>
        <v>0</v>
      </c>
      <c r="T325" s="127">
        <f t="shared" si="134"/>
        <v>0</v>
      </c>
      <c r="U325" s="127">
        <f t="shared" si="134"/>
        <v>0</v>
      </c>
      <c r="V325" s="127">
        <f t="shared" si="134"/>
        <v>0</v>
      </c>
      <c r="W325" s="127">
        <f t="shared" si="134"/>
        <v>0</v>
      </c>
      <c r="X325" s="127">
        <f t="shared" si="134"/>
        <v>0</v>
      </c>
      <c r="Y325" s="127">
        <f t="shared" si="134"/>
        <v>0</v>
      </c>
      <c r="Z325" s="127">
        <f t="shared" si="134"/>
        <v>0</v>
      </c>
      <c r="AA325" s="127">
        <f t="shared" si="134"/>
        <v>0</v>
      </c>
      <c r="AB325" s="127">
        <f t="shared" si="134"/>
        <v>0</v>
      </c>
      <c r="AC325" s="127">
        <f t="shared" si="134"/>
        <v>0</v>
      </c>
      <c r="AD325" s="127">
        <f t="shared" si="134"/>
        <v>0</v>
      </c>
    </row>
    <row r="326" spans="1:30">
      <c r="B326" s="49"/>
      <c r="C326" s="74">
        <f t="shared" si="135"/>
        <v>2030</v>
      </c>
      <c r="D326" s="132" t="s">
        <v>60</v>
      </c>
      <c r="E326" s="127">
        <f ca="1">OFFSET('Regulatory Asset Base'!$O$155,$D292-1,0)</f>
        <v>0</v>
      </c>
      <c r="F326" s="127">
        <f t="shared" si="133"/>
        <v>0</v>
      </c>
      <c r="G326" s="127">
        <f t="shared" si="133"/>
        <v>0</v>
      </c>
      <c r="H326" s="127">
        <f t="shared" si="133"/>
        <v>0</v>
      </c>
      <c r="I326" s="127">
        <f t="shared" si="133"/>
        <v>0</v>
      </c>
      <c r="J326" s="127">
        <f t="shared" si="133"/>
        <v>0</v>
      </c>
      <c r="K326" s="127">
        <f t="shared" ca="1" si="133"/>
        <v>0</v>
      </c>
      <c r="L326" s="127">
        <f t="shared" ca="1" si="133"/>
        <v>0</v>
      </c>
      <c r="M326" s="127">
        <f t="shared" ca="1" si="133"/>
        <v>0</v>
      </c>
      <c r="N326" s="127">
        <f t="shared" ca="1" si="133"/>
        <v>0</v>
      </c>
      <c r="O326" s="127">
        <f t="shared" ca="1" si="133"/>
        <v>0</v>
      </c>
      <c r="P326" s="127">
        <f t="shared" ca="1" si="134"/>
        <v>0</v>
      </c>
      <c r="Q326" s="127">
        <f t="shared" ca="1" si="134"/>
        <v>0</v>
      </c>
      <c r="R326" s="127">
        <f t="shared" ca="1" si="134"/>
        <v>0</v>
      </c>
      <c r="S326" s="127">
        <f t="shared" ca="1" si="134"/>
        <v>0</v>
      </c>
      <c r="T326" s="127">
        <f t="shared" ca="1" si="134"/>
        <v>0</v>
      </c>
      <c r="U326" s="127">
        <f t="shared" si="134"/>
        <v>0</v>
      </c>
      <c r="V326" s="127">
        <f t="shared" si="134"/>
        <v>0</v>
      </c>
      <c r="W326" s="127">
        <f t="shared" si="134"/>
        <v>0</v>
      </c>
      <c r="X326" s="127">
        <f t="shared" si="134"/>
        <v>0</v>
      </c>
      <c r="Y326" s="127">
        <f t="shared" si="134"/>
        <v>0</v>
      </c>
      <c r="Z326" s="127">
        <f t="shared" si="134"/>
        <v>0</v>
      </c>
      <c r="AA326" s="127">
        <f t="shared" si="134"/>
        <v>0</v>
      </c>
      <c r="AB326" s="127">
        <f t="shared" si="134"/>
        <v>0</v>
      </c>
      <c r="AC326" s="127">
        <f t="shared" si="134"/>
        <v>0</v>
      </c>
      <c r="AD326" s="127">
        <f t="shared" si="134"/>
        <v>0</v>
      </c>
    </row>
    <row r="327" spans="1:30">
      <c r="B327" s="49"/>
      <c r="C327" s="74">
        <f t="shared" si="135"/>
        <v>2031</v>
      </c>
      <c r="D327" s="132" t="s">
        <v>60</v>
      </c>
      <c r="E327" s="127">
        <f ca="1">OFFSET('Regulatory Asset Base'!$P$155,$D292-1,0)</f>
        <v>0</v>
      </c>
      <c r="F327" s="127">
        <f t="shared" si="133"/>
        <v>0</v>
      </c>
      <c r="G327" s="127">
        <f t="shared" si="133"/>
        <v>0</v>
      </c>
      <c r="H327" s="127">
        <f t="shared" si="133"/>
        <v>0</v>
      </c>
      <c r="I327" s="127">
        <f t="shared" si="133"/>
        <v>0</v>
      </c>
      <c r="J327" s="127">
        <f t="shared" si="133"/>
        <v>0</v>
      </c>
      <c r="K327" s="127">
        <f t="shared" si="133"/>
        <v>0</v>
      </c>
      <c r="L327" s="127">
        <f t="shared" ca="1" si="133"/>
        <v>0</v>
      </c>
      <c r="M327" s="127">
        <f t="shared" ca="1" si="133"/>
        <v>0</v>
      </c>
      <c r="N327" s="127">
        <f t="shared" ca="1" si="133"/>
        <v>0</v>
      </c>
      <c r="O327" s="127">
        <f t="shared" ca="1" si="133"/>
        <v>0</v>
      </c>
      <c r="P327" s="127">
        <f t="shared" ca="1" si="134"/>
        <v>0</v>
      </c>
      <c r="Q327" s="127">
        <f t="shared" ca="1" si="134"/>
        <v>0</v>
      </c>
      <c r="R327" s="127">
        <f t="shared" ca="1" si="134"/>
        <v>0</v>
      </c>
      <c r="S327" s="127">
        <f t="shared" ca="1" si="134"/>
        <v>0</v>
      </c>
      <c r="T327" s="127">
        <f t="shared" ca="1" si="134"/>
        <v>0</v>
      </c>
      <c r="U327" s="127">
        <f t="shared" ca="1" si="134"/>
        <v>0</v>
      </c>
      <c r="V327" s="127">
        <f t="shared" si="134"/>
        <v>0</v>
      </c>
      <c r="W327" s="127">
        <f t="shared" si="134"/>
        <v>0</v>
      </c>
      <c r="X327" s="127">
        <f t="shared" si="134"/>
        <v>0</v>
      </c>
      <c r="Y327" s="127">
        <f t="shared" si="134"/>
        <v>0</v>
      </c>
      <c r="Z327" s="127">
        <f t="shared" si="134"/>
        <v>0</v>
      </c>
      <c r="AA327" s="127">
        <f t="shared" si="134"/>
        <v>0</v>
      </c>
      <c r="AB327" s="127">
        <f t="shared" si="134"/>
        <v>0</v>
      </c>
      <c r="AC327" s="127">
        <f t="shared" si="134"/>
        <v>0</v>
      </c>
      <c r="AD327" s="127">
        <f t="shared" si="134"/>
        <v>0</v>
      </c>
    </row>
    <row r="328" spans="1:30">
      <c r="A328" s="47" t="s">
        <v>110</v>
      </c>
      <c r="B328" s="49"/>
      <c r="C328" s="74">
        <f t="shared" si="135"/>
        <v>2032</v>
      </c>
      <c r="D328" s="132" t="s">
        <v>60</v>
      </c>
      <c r="E328" s="127">
        <f ca="1">OFFSET('Regulatory Asset Base'!$Q$155,$D292-1,0)</f>
        <v>0</v>
      </c>
      <c r="F328" s="127">
        <f t="shared" si="133"/>
        <v>0</v>
      </c>
      <c r="G328" s="127">
        <f t="shared" si="133"/>
        <v>0</v>
      </c>
      <c r="H328" s="127">
        <f t="shared" si="133"/>
        <v>0</v>
      </c>
      <c r="I328" s="127">
        <f t="shared" si="133"/>
        <v>0</v>
      </c>
      <c r="J328" s="127">
        <f t="shared" si="133"/>
        <v>0</v>
      </c>
      <c r="K328" s="127">
        <f t="shared" si="133"/>
        <v>0</v>
      </c>
      <c r="L328" s="127">
        <f t="shared" si="133"/>
        <v>0</v>
      </c>
      <c r="M328" s="127">
        <f t="shared" ca="1" si="133"/>
        <v>0</v>
      </c>
      <c r="N328" s="127">
        <f t="shared" ca="1" si="133"/>
        <v>0</v>
      </c>
      <c r="O328" s="127">
        <f t="shared" ca="1" si="133"/>
        <v>0</v>
      </c>
      <c r="P328" s="127">
        <f t="shared" ca="1" si="134"/>
        <v>0</v>
      </c>
      <c r="Q328" s="127">
        <f t="shared" ca="1" si="134"/>
        <v>0</v>
      </c>
      <c r="R328" s="127">
        <f t="shared" ca="1" si="134"/>
        <v>0</v>
      </c>
      <c r="S328" s="127">
        <f t="shared" ca="1" si="134"/>
        <v>0</v>
      </c>
      <c r="T328" s="127">
        <f t="shared" ca="1" si="134"/>
        <v>0</v>
      </c>
      <c r="U328" s="127">
        <f t="shared" ca="1" si="134"/>
        <v>0</v>
      </c>
      <c r="V328" s="127">
        <f t="shared" ca="1" si="134"/>
        <v>0</v>
      </c>
      <c r="W328" s="127">
        <f t="shared" si="134"/>
        <v>0</v>
      </c>
      <c r="X328" s="127">
        <f t="shared" si="134"/>
        <v>0</v>
      </c>
      <c r="Y328" s="127">
        <f t="shared" si="134"/>
        <v>0</v>
      </c>
      <c r="Z328" s="127">
        <f t="shared" si="134"/>
        <v>0</v>
      </c>
      <c r="AA328" s="127">
        <f t="shared" si="134"/>
        <v>0</v>
      </c>
      <c r="AB328" s="127">
        <f t="shared" si="134"/>
        <v>0</v>
      </c>
      <c r="AC328" s="127">
        <f t="shared" si="134"/>
        <v>0</v>
      </c>
      <c r="AD328" s="127">
        <f t="shared" si="134"/>
        <v>0</v>
      </c>
    </row>
    <row r="329" spans="1:30">
      <c r="B329" s="49"/>
      <c r="C329" s="74">
        <f t="shared" si="135"/>
        <v>2033</v>
      </c>
      <c r="D329" s="132" t="s">
        <v>60</v>
      </c>
      <c r="E329" s="127">
        <f ca="1">OFFSET('Regulatory Asset Base'!$R$155,$D292-1,0)</f>
        <v>0</v>
      </c>
      <c r="F329" s="127">
        <f t="shared" si="133"/>
        <v>0</v>
      </c>
      <c r="G329" s="127">
        <f t="shared" si="133"/>
        <v>0</v>
      </c>
      <c r="H329" s="127">
        <f t="shared" si="133"/>
        <v>0</v>
      </c>
      <c r="I329" s="127">
        <f t="shared" si="133"/>
        <v>0</v>
      </c>
      <c r="J329" s="127">
        <f t="shared" si="133"/>
        <v>0</v>
      </c>
      <c r="K329" s="127">
        <f t="shared" si="133"/>
        <v>0</v>
      </c>
      <c r="L329" s="127">
        <f t="shared" si="133"/>
        <v>0</v>
      </c>
      <c r="M329" s="127">
        <f t="shared" si="133"/>
        <v>0</v>
      </c>
      <c r="N329" s="127">
        <f t="shared" ca="1" si="133"/>
        <v>0</v>
      </c>
      <c r="O329" s="127">
        <f t="shared" ca="1" si="133"/>
        <v>0</v>
      </c>
      <c r="P329" s="127">
        <f t="shared" ca="1" si="134"/>
        <v>0</v>
      </c>
      <c r="Q329" s="127">
        <f t="shared" ca="1" si="134"/>
        <v>0</v>
      </c>
      <c r="R329" s="127">
        <f t="shared" ca="1" si="134"/>
        <v>0</v>
      </c>
      <c r="S329" s="127">
        <f t="shared" ca="1" si="134"/>
        <v>0</v>
      </c>
      <c r="T329" s="127">
        <f t="shared" ca="1" si="134"/>
        <v>0</v>
      </c>
      <c r="U329" s="127">
        <f t="shared" ca="1" si="134"/>
        <v>0</v>
      </c>
      <c r="V329" s="127">
        <f t="shared" ca="1" si="134"/>
        <v>0</v>
      </c>
      <c r="W329" s="127">
        <f t="shared" ca="1" si="134"/>
        <v>0</v>
      </c>
      <c r="X329" s="127">
        <f t="shared" si="134"/>
        <v>0</v>
      </c>
      <c r="Y329" s="127">
        <f t="shared" si="134"/>
        <v>0</v>
      </c>
      <c r="Z329" s="127">
        <f t="shared" si="134"/>
        <v>0</v>
      </c>
      <c r="AA329" s="127">
        <f t="shared" si="134"/>
        <v>0</v>
      </c>
      <c r="AB329" s="127">
        <f t="shared" si="134"/>
        <v>0</v>
      </c>
      <c r="AC329" s="127">
        <f t="shared" si="134"/>
        <v>0</v>
      </c>
      <c r="AD329" s="127">
        <f t="shared" si="134"/>
        <v>0</v>
      </c>
    </row>
    <row r="330" spans="1:30">
      <c r="B330" s="49"/>
      <c r="C330" s="74">
        <f t="shared" si="135"/>
        <v>2034</v>
      </c>
      <c r="D330" s="132" t="s">
        <v>60</v>
      </c>
      <c r="E330" s="127">
        <f ca="1">OFFSET('Regulatory Asset Base'!$S$155,$D292-1,0)</f>
        <v>0</v>
      </c>
      <c r="F330" s="127">
        <f t="shared" si="133"/>
        <v>0</v>
      </c>
      <c r="G330" s="127">
        <f t="shared" si="133"/>
        <v>0</v>
      </c>
      <c r="H330" s="127">
        <f t="shared" si="133"/>
        <v>0</v>
      </c>
      <c r="I330" s="127">
        <f t="shared" si="133"/>
        <v>0</v>
      </c>
      <c r="J330" s="127">
        <f t="shared" si="133"/>
        <v>0</v>
      </c>
      <c r="K330" s="127">
        <f t="shared" si="133"/>
        <v>0</v>
      </c>
      <c r="L330" s="127">
        <f t="shared" si="133"/>
        <v>0</v>
      </c>
      <c r="M330" s="127">
        <f t="shared" si="133"/>
        <v>0</v>
      </c>
      <c r="N330" s="127">
        <f t="shared" si="133"/>
        <v>0</v>
      </c>
      <c r="O330" s="127">
        <f t="shared" ca="1" si="133"/>
        <v>0</v>
      </c>
      <c r="P330" s="127">
        <f t="shared" ca="1" si="134"/>
        <v>0</v>
      </c>
      <c r="Q330" s="127">
        <f t="shared" ca="1" si="134"/>
        <v>0</v>
      </c>
      <c r="R330" s="127">
        <f t="shared" ca="1" si="134"/>
        <v>0</v>
      </c>
      <c r="S330" s="127">
        <f t="shared" ca="1" si="134"/>
        <v>0</v>
      </c>
      <c r="T330" s="127">
        <f t="shared" ca="1" si="134"/>
        <v>0</v>
      </c>
      <c r="U330" s="127">
        <f t="shared" ca="1" si="134"/>
        <v>0</v>
      </c>
      <c r="V330" s="127">
        <f t="shared" ca="1" si="134"/>
        <v>0</v>
      </c>
      <c r="W330" s="127">
        <f t="shared" ca="1" si="134"/>
        <v>0</v>
      </c>
      <c r="X330" s="127">
        <f t="shared" ca="1" si="134"/>
        <v>0</v>
      </c>
      <c r="Y330" s="127">
        <f t="shared" si="134"/>
        <v>0</v>
      </c>
      <c r="Z330" s="127">
        <f t="shared" si="134"/>
        <v>0</v>
      </c>
      <c r="AA330" s="127">
        <f t="shared" si="134"/>
        <v>0</v>
      </c>
      <c r="AB330" s="127">
        <f t="shared" si="134"/>
        <v>0</v>
      </c>
      <c r="AC330" s="127">
        <f t="shared" si="134"/>
        <v>0</v>
      </c>
      <c r="AD330" s="127">
        <f t="shared" si="134"/>
        <v>0</v>
      </c>
    </row>
    <row r="331" spans="1:30">
      <c r="B331" s="49"/>
      <c r="C331" s="74">
        <f t="shared" si="135"/>
        <v>2035</v>
      </c>
      <c r="D331" s="132" t="s">
        <v>60</v>
      </c>
      <c r="E331" s="127">
        <f ca="1">OFFSET('Regulatory Asset Base'!$T$155,$D292-1,0)</f>
        <v>0</v>
      </c>
      <c r="F331" s="127">
        <f t="shared" ref="F331:O340" si="136">IF(F$4&lt;$C331,0,IF(F$4&gt;=$C331+$D$14,0,$E331/$D$14))</f>
        <v>0</v>
      </c>
      <c r="G331" s="127">
        <f t="shared" si="136"/>
        <v>0</v>
      </c>
      <c r="H331" s="127">
        <f t="shared" si="136"/>
        <v>0</v>
      </c>
      <c r="I331" s="127">
        <f t="shared" si="136"/>
        <v>0</v>
      </c>
      <c r="J331" s="127">
        <f t="shared" si="136"/>
        <v>0</v>
      </c>
      <c r="K331" s="127">
        <f t="shared" si="136"/>
        <v>0</v>
      </c>
      <c r="L331" s="127">
        <f t="shared" si="136"/>
        <v>0</v>
      </c>
      <c r="M331" s="127">
        <f t="shared" si="136"/>
        <v>0</v>
      </c>
      <c r="N331" s="127">
        <f t="shared" si="136"/>
        <v>0</v>
      </c>
      <c r="O331" s="127">
        <f t="shared" si="136"/>
        <v>0</v>
      </c>
      <c r="P331" s="127">
        <f t="shared" ref="P331:AD340" ca="1" si="137">IF(P$4&lt;$C331,0,IF(P$4&gt;=$C331+$D$14,0,$E331/$D$14))</f>
        <v>0</v>
      </c>
      <c r="Q331" s="127">
        <f t="shared" ca="1" si="137"/>
        <v>0</v>
      </c>
      <c r="R331" s="127">
        <f t="shared" ca="1" si="137"/>
        <v>0</v>
      </c>
      <c r="S331" s="127">
        <f t="shared" ca="1" si="137"/>
        <v>0</v>
      </c>
      <c r="T331" s="127">
        <f t="shared" ca="1" si="137"/>
        <v>0</v>
      </c>
      <c r="U331" s="127">
        <f t="shared" ca="1" si="137"/>
        <v>0</v>
      </c>
      <c r="V331" s="127">
        <f t="shared" ca="1" si="137"/>
        <v>0</v>
      </c>
      <c r="W331" s="127">
        <f t="shared" ca="1" si="137"/>
        <v>0</v>
      </c>
      <c r="X331" s="127">
        <f t="shared" ca="1" si="137"/>
        <v>0</v>
      </c>
      <c r="Y331" s="127">
        <f t="shared" ca="1" si="137"/>
        <v>0</v>
      </c>
      <c r="Z331" s="127">
        <f t="shared" si="137"/>
        <v>0</v>
      </c>
      <c r="AA331" s="127">
        <f t="shared" si="137"/>
        <v>0</v>
      </c>
      <c r="AB331" s="127">
        <f t="shared" si="137"/>
        <v>0</v>
      </c>
      <c r="AC331" s="127">
        <f t="shared" si="137"/>
        <v>0</v>
      </c>
      <c r="AD331" s="127">
        <f t="shared" si="137"/>
        <v>0</v>
      </c>
    </row>
    <row r="332" spans="1:30">
      <c r="B332" s="49"/>
      <c r="C332" s="74">
        <f t="shared" si="135"/>
        <v>2036</v>
      </c>
      <c r="D332" s="132" t="s">
        <v>60</v>
      </c>
      <c r="E332" s="127">
        <f ca="1">OFFSET('Regulatory Asset Base'!$U$155,$D292-1,0)</f>
        <v>0</v>
      </c>
      <c r="F332" s="127">
        <f t="shared" si="136"/>
        <v>0</v>
      </c>
      <c r="G332" s="127">
        <f t="shared" si="136"/>
        <v>0</v>
      </c>
      <c r="H332" s="127">
        <f t="shared" si="136"/>
        <v>0</v>
      </c>
      <c r="I332" s="127">
        <f t="shared" si="136"/>
        <v>0</v>
      </c>
      <c r="J332" s="127">
        <f t="shared" si="136"/>
        <v>0</v>
      </c>
      <c r="K332" s="127">
        <f t="shared" si="136"/>
        <v>0</v>
      </c>
      <c r="L332" s="127">
        <f t="shared" si="136"/>
        <v>0</v>
      </c>
      <c r="M332" s="127">
        <f t="shared" si="136"/>
        <v>0</v>
      </c>
      <c r="N332" s="127">
        <f t="shared" si="136"/>
        <v>0</v>
      </c>
      <c r="O332" s="127">
        <f t="shared" si="136"/>
        <v>0</v>
      </c>
      <c r="P332" s="127">
        <f t="shared" si="137"/>
        <v>0</v>
      </c>
      <c r="Q332" s="127">
        <f t="shared" ca="1" si="137"/>
        <v>0</v>
      </c>
      <c r="R332" s="127">
        <f t="shared" ca="1" si="137"/>
        <v>0</v>
      </c>
      <c r="S332" s="127">
        <f t="shared" ca="1" si="137"/>
        <v>0</v>
      </c>
      <c r="T332" s="127">
        <f t="shared" ca="1" si="137"/>
        <v>0</v>
      </c>
      <c r="U332" s="127">
        <f t="shared" ca="1" si="137"/>
        <v>0</v>
      </c>
      <c r="V332" s="127">
        <f t="shared" ca="1" si="137"/>
        <v>0</v>
      </c>
      <c r="W332" s="127">
        <f t="shared" ca="1" si="137"/>
        <v>0</v>
      </c>
      <c r="X332" s="127">
        <f t="shared" ca="1" si="137"/>
        <v>0</v>
      </c>
      <c r="Y332" s="127">
        <f t="shared" ca="1" si="137"/>
        <v>0</v>
      </c>
      <c r="Z332" s="127">
        <f t="shared" ca="1" si="137"/>
        <v>0</v>
      </c>
      <c r="AA332" s="127">
        <f t="shared" si="137"/>
        <v>0</v>
      </c>
      <c r="AB332" s="127">
        <f t="shared" si="137"/>
        <v>0</v>
      </c>
      <c r="AC332" s="127">
        <f t="shared" si="137"/>
        <v>0</v>
      </c>
      <c r="AD332" s="127">
        <f t="shared" si="137"/>
        <v>0</v>
      </c>
    </row>
    <row r="333" spans="1:30">
      <c r="B333" s="49"/>
      <c r="C333" s="74">
        <f t="shared" si="135"/>
        <v>2037</v>
      </c>
      <c r="D333" s="132" t="s">
        <v>60</v>
      </c>
      <c r="E333" s="127">
        <f ca="1">OFFSET('Regulatory Asset Base'!$V$155,$D292-1,0)</f>
        <v>0</v>
      </c>
      <c r="F333" s="127">
        <f t="shared" si="136"/>
        <v>0</v>
      </c>
      <c r="G333" s="127">
        <f t="shared" si="136"/>
        <v>0</v>
      </c>
      <c r="H333" s="127">
        <f t="shared" si="136"/>
        <v>0</v>
      </c>
      <c r="I333" s="127">
        <f t="shared" si="136"/>
        <v>0</v>
      </c>
      <c r="J333" s="127">
        <f t="shared" si="136"/>
        <v>0</v>
      </c>
      <c r="K333" s="127">
        <f t="shared" si="136"/>
        <v>0</v>
      </c>
      <c r="L333" s="127">
        <f t="shared" si="136"/>
        <v>0</v>
      </c>
      <c r="M333" s="127">
        <f t="shared" si="136"/>
        <v>0</v>
      </c>
      <c r="N333" s="127">
        <f t="shared" si="136"/>
        <v>0</v>
      </c>
      <c r="O333" s="127">
        <f t="shared" si="136"/>
        <v>0</v>
      </c>
      <c r="P333" s="127">
        <f t="shared" si="137"/>
        <v>0</v>
      </c>
      <c r="Q333" s="127">
        <f t="shared" si="137"/>
        <v>0</v>
      </c>
      <c r="R333" s="127">
        <f t="shared" ca="1" si="137"/>
        <v>0</v>
      </c>
      <c r="S333" s="127">
        <f t="shared" ca="1" si="137"/>
        <v>0</v>
      </c>
      <c r="T333" s="127">
        <f t="shared" ca="1" si="137"/>
        <v>0</v>
      </c>
      <c r="U333" s="127">
        <f t="shared" ca="1" si="137"/>
        <v>0</v>
      </c>
      <c r="V333" s="127">
        <f t="shared" ca="1" si="137"/>
        <v>0</v>
      </c>
      <c r="W333" s="127">
        <f t="shared" ca="1" si="137"/>
        <v>0</v>
      </c>
      <c r="X333" s="127">
        <f t="shared" ca="1" si="137"/>
        <v>0</v>
      </c>
      <c r="Y333" s="127">
        <f t="shared" ca="1" si="137"/>
        <v>0</v>
      </c>
      <c r="Z333" s="127">
        <f t="shared" ca="1" si="137"/>
        <v>0</v>
      </c>
      <c r="AA333" s="127">
        <f t="shared" ca="1" si="137"/>
        <v>0</v>
      </c>
      <c r="AB333" s="127">
        <f t="shared" si="137"/>
        <v>0</v>
      </c>
      <c r="AC333" s="127">
        <f t="shared" si="137"/>
        <v>0</v>
      </c>
      <c r="AD333" s="127">
        <f t="shared" si="137"/>
        <v>0</v>
      </c>
    </row>
    <row r="334" spans="1:30">
      <c r="B334" s="49"/>
      <c r="C334" s="74">
        <f t="shared" si="135"/>
        <v>2038</v>
      </c>
      <c r="D334" s="132" t="s">
        <v>60</v>
      </c>
      <c r="E334" s="127">
        <f ca="1">OFFSET('Regulatory Asset Base'!$W$155,$D292-1,0)</f>
        <v>0</v>
      </c>
      <c r="F334" s="127">
        <f t="shared" si="136"/>
        <v>0</v>
      </c>
      <c r="G334" s="127">
        <f t="shared" si="136"/>
        <v>0</v>
      </c>
      <c r="H334" s="127">
        <f t="shared" si="136"/>
        <v>0</v>
      </c>
      <c r="I334" s="127">
        <f t="shared" si="136"/>
        <v>0</v>
      </c>
      <c r="J334" s="127">
        <f t="shared" si="136"/>
        <v>0</v>
      </c>
      <c r="K334" s="127">
        <f t="shared" si="136"/>
        <v>0</v>
      </c>
      <c r="L334" s="127">
        <f t="shared" si="136"/>
        <v>0</v>
      </c>
      <c r="M334" s="127">
        <f t="shared" si="136"/>
        <v>0</v>
      </c>
      <c r="N334" s="127">
        <f t="shared" si="136"/>
        <v>0</v>
      </c>
      <c r="O334" s="127">
        <f t="shared" si="136"/>
        <v>0</v>
      </c>
      <c r="P334" s="127">
        <f t="shared" si="137"/>
        <v>0</v>
      </c>
      <c r="Q334" s="127">
        <f t="shared" si="137"/>
        <v>0</v>
      </c>
      <c r="R334" s="127">
        <f t="shared" si="137"/>
        <v>0</v>
      </c>
      <c r="S334" s="127">
        <f t="shared" ca="1" si="137"/>
        <v>0</v>
      </c>
      <c r="T334" s="127">
        <f t="shared" ca="1" si="137"/>
        <v>0</v>
      </c>
      <c r="U334" s="127">
        <f t="shared" ca="1" si="137"/>
        <v>0</v>
      </c>
      <c r="V334" s="127">
        <f t="shared" ca="1" si="137"/>
        <v>0</v>
      </c>
      <c r="W334" s="127">
        <f t="shared" ca="1" si="137"/>
        <v>0</v>
      </c>
      <c r="X334" s="127">
        <f t="shared" ca="1" si="137"/>
        <v>0</v>
      </c>
      <c r="Y334" s="127">
        <f t="shared" ca="1" si="137"/>
        <v>0</v>
      </c>
      <c r="Z334" s="127">
        <f t="shared" ca="1" si="137"/>
        <v>0</v>
      </c>
      <c r="AA334" s="127">
        <f t="shared" ca="1" si="137"/>
        <v>0</v>
      </c>
      <c r="AB334" s="127">
        <f t="shared" ca="1" si="137"/>
        <v>0</v>
      </c>
      <c r="AC334" s="127">
        <f t="shared" si="137"/>
        <v>0</v>
      </c>
      <c r="AD334" s="127">
        <f t="shared" si="137"/>
        <v>0</v>
      </c>
    </row>
    <row r="335" spans="1:30">
      <c r="B335" s="49"/>
      <c r="C335" s="74">
        <f t="shared" si="135"/>
        <v>2039</v>
      </c>
      <c r="D335" s="132" t="s">
        <v>60</v>
      </c>
      <c r="E335" s="127">
        <f ca="1">OFFSET('Regulatory Asset Base'!$X$155,$D292-1,0)</f>
        <v>0</v>
      </c>
      <c r="F335" s="127">
        <f t="shared" si="136"/>
        <v>0</v>
      </c>
      <c r="G335" s="127">
        <f t="shared" si="136"/>
        <v>0</v>
      </c>
      <c r="H335" s="127">
        <f t="shared" si="136"/>
        <v>0</v>
      </c>
      <c r="I335" s="127">
        <f t="shared" si="136"/>
        <v>0</v>
      </c>
      <c r="J335" s="127">
        <f t="shared" si="136"/>
        <v>0</v>
      </c>
      <c r="K335" s="127">
        <f t="shared" si="136"/>
        <v>0</v>
      </c>
      <c r="L335" s="127">
        <f t="shared" si="136"/>
        <v>0</v>
      </c>
      <c r="M335" s="127">
        <f t="shared" si="136"/>
        <v>0</v>
      </c>
      <c r="N335" s="127">
        <f t="shared" si="136"/>
        <v>0</v>
      </c>
      <c r="O335" s="127">
        <f t="shared" si="136"/>
        <v>0</v>
      </c>
      <c r="P335" s="127">
        <f t="shared" si="137"/>
        <v>0</v>
      </c>
      <c r="Q335" s="127">
        <f t="shared" si="137"/>
        <v>0</v>
      </c>
      <c r="R335" s="127">
        <f t="shared" si="137"/>
        <v>0</v>
      </c>
      <c r="S335" s="127">
        <f t="shared" si="137"/>
        <v>0</v>
      </c>
      <c r="T335" s="127">
        <f t="shared" ca="1" si="137"/>
        <v>0</v>
      </c>
      <c r="U335" s="127">
        <f t="shared" ca="1" si="137"/>
        <v>0</v>
      </c>
      <c r="V335" s="127">
        <f t="shared" ca="1" si="137"/>
        <v>0</v>
      </c>
      <c r="W335" s="127">
        <f t="shared" ca="1" si="137"/>
        <v>0</v>
      </c>
      <c r="X335" s="127">
        <f t="shared" ca="1" si="137"/>
        <v>0</v>
      </c>
      <c r="Y335" s="127">
        <f t="shared" ca="1" si="137"/>
        <v>0</v>
      </c>
      <c r="Z335" s="127">
        <f t="shared" ca="1" si="137"/>
        <v>0</v>
      </c>
      <c r="AA335" s="127">
        <f t="shared" ca="1" si="137"/>
        <v>0</v>
      </c>
      <c r="AB335" s="127">
        <f t="shared" ca="1" si="137"/>
        <v>0</v>
      </c>
      <c r="AC335" s="127">
        <f t="shared" ca="1" si="137"/>
        <v>0</v>
      </c>
      <c r="AD335" s="127">
        <f t="shared" si="137"/>
        <v>0</v>
      </c>
    </row>
    <row r="336" spans="1:30">
      <c r="B336" s="49"/>
      <c r="C336" s="74">
        <f t="shared" si="135"/>
        <v>2040</v>
      </c>
      <c r="D336" s="132" t="s">
        <v>60</v>
      </c>
      <c r="E336" s="127">
        <f ca="1">OFFSET('Regulatory Asset Base'!$Y$155,$D292-1,0)</f>
        <v>0</v>
      </c>
      <c r="F336" s="127">
        <f t="shared" si="136"/>
        <v>0</v>
      </c>
      <c r="G336" s="127">
        <f t="shared" si="136"/>
        <v>0</v>
      </c>
      <c r="H336" s="127">
        <f t="shared" si="136"/>
        <v>0</v>
      </c>
      <c r="I336" s="127">
        <f t="shared" si="136"/>
        <v>0</v>
      </c>
      <c r="J336" s="127">
        <f t="shared" si="136"/>
        <v>0</v>
      </c>
      <c r="K336" s="127">
        <f t="shared" si="136"/>
        <v>0</v>
      </c>
      <c r="L336" s="127">
        <f t="shared" si="136"/>
        <v>0</v>
      </c>
      <c r="M336" s="127">
        <f t="shared" si="136"/>
        <v>0</v>
      </c>
      <c r="N336" s="127">
        <f t="shared" si="136"/>
        <v>0</v>
      </c>
      <c r="O336" s="127">
        <f t="shared" si="136"/>
        <v>0</v>
      </c>
      <c r="P336" s="127">
        <f t="shared" si="137"/>
        <v>0</v>
      </c>
      <c r="Q336" s="127">
        <f t="shared" si="137"/>
        <v>0</v>
      </c>
      <c r="R336" s="127">
        <f t="shared" si="137"/>
        <v>0</v>
      </c>
      <c r="S336" s="127">
        <f t="shared" si="137"/>
        <v>0</v>
      </c>
      <c r="T336" s="127">
        <f t="shared" si="137"/>
        <v>0</v>
      </c>
      <c r="U336" s="127">
        <f t="shared" ca="1" si="137"/>
        <v>0</v>
      </c>
      <c r="V336" s="127">
        <f t="shared" ca="1" si="137"/>
        <v>0</v>
      </c>
      <c r="W336" s="127">
        <f t="shared" ca="1" si="137"/>
        <v>0</v>
      </c>
      <c r="X336" s="127">
        <f t="shared" ca="1" si="137"/>
        <v>0</v>
      </c>
      <c r="Y336" s="127">
        <f t="shared" ca="1" si="137"/>
        <v>0</v>
      </c>
      <c r="Z336" s="127">
        <f t="shared" ca="1" si="137"/>
        <v>0</v>
      </c>
      <c r="AA336" s="127">
        <f t="shared" ca="1" si="137"/>
        <v>0</v>
      </c>
      <c r="AB336" s="127">
        <f t="shared" ca="1" si="137"/>
        <v>0</v>
      </c>
      <c r="AC336" s="127">
        <f t="shared" ca="1" si="137"/>
        <v>0</v>
      </c>
      <c r="AD336" s="127">
        <f t="shared" ca="1" si="137"/>
        <v>0</v>
      </c>
    </row>
    <row r="337" spans="1:30">
      <c r="B337" s="49"/>
      <c r="C337" s="74">
        <f t="shared" si="135"/>
        <v>2041</v>
      </c>
      <c r="D337" s="132" t="s">
        <v>60</v>
      </c>
      <c r="E337" s="127">
        <f ca="1">OFFSET('Regulatory Asset Base'!$Z$155,$D292-1,0)</f>
        <v>0</v>
      </c>
      <c r="F337" s="127">
        <f t="shared" si="136"/>
        <v>0</v>
      </c>
      <c r="G337" s="127">
        <f t="shared" si="136"/>
        <v>0</v>
      </c>
      <c r="H337" s="127">
        <f t="shared" si="136"/>
        <v>0</v>
      </c>
      <c r="I337" s="127">
        <f t="shared" si="136"/>
        <v>0</v>
      </c>
      <c r="J337" s="127">
        <f t="shared" si="136"/>
        <v>0</v>
      </c>
      <c r="K337" s="127">
        <f t="shared" si="136"/>
        <v>0</v>
      </c>
      <c r="L337" s="127">
        <f t="shared" si="136"/>
        <v>0</v>
      </c>
      <c r="M337" s="127">
        <f t="shared" si="136"/>
        <v>0</v>
      </c>
      <c r="N337" s="127">
        <f t="shared" si="136"/>
        <v>0</v>
      </c>
      <c r="O337" s="127">
        <f t="shared" si="136"/>
        <v>0</v>
      </c>
      <c r="P337" s="127">
        <f t="shared" si="137"/>
        <v>0</v>
      </c>
      <c r="Q337" s="127">
        <f t="shared" si="137"/>
        <v>0</v>
      </c>
      <c r="R337" s="127">
        <f t="shared" si="137"/>
        <v>0</v>
      </c>
      <c r="S337" s="127">
        <f t="shared" si="137"/>
        <v>0</v>
      </c>
      <c r="T337" s="127">
        <f t="shared" si="137"/>
        <v>0</v>
      </c>
      <c r="U337" s="127">
        <f t="shared" si="137"/>
        <v>0</v>
      </c>
      <c r="V337" s="127">
        <f t="shared" ca="1" si="137"/>
        <v>0</v>
      </c>
      <c r="W337" s="127">
        <f t="shared" ca="1" si="137"/>
        <v>0</v>
      </c>
      <c r="X337" s="127">
        <f t="shared" ca="1" si="137"/>
        <v>0</v>
      </c>
      <c r="Y337" s="127">
        <f t="shared" ca="1" si="137"/>
        <v>0</v>
      </c>
      <c r="Z337" s="127">
        <f t="shared" ca="1" si="137"/>
        <v>0</v>
      </c>
      <c r="AA337" s="127">
        <f t="shared" ca="1" si="137"/>
        <v>0</v>
      </c>
      <c r="AB337" s="127">
        <f t="shared" ca="1" si="137"/>
        <v>0</v>
      </c>
      <c r="AC337" s="127">
        <f t="shared" ca="1" si="137"/>
        <v>0</v>
      </c>
      <c r="AD337" s="127">
        <f t="shared" ca="1" si="137"/>
        <v>0</v>
      </c>
    </row>
    <row r="338" spans="1:30">
      <c r="B338" s="49"/>
      <c r="C338" s="74">
        <f t="shared" si="135"/>
        <v>2042</v>
      </c>
      <c r="D338" s="132" t="s">
        <v>60</v>
      </c>
      <c r="E338" s="127">
        <f ca="1">OFFSET('Regulatory Asset Base'!$AA$155,$D292-1,0)</f>
        <v>0</v>
      </c>
      <c r="F338" s="127">
        <f t="shared" si="136"/>
        <v>0</v>
      </c>
      <c r="G338" s="127">
        <f t="shared" si="136"/>
        <v>0</v>
      </c>
      <c r="H338" s="127">
        <f t="shared" si="136"/>
        <v>0</v>
      </c>
      <c r="I338" s="127">
        <f t="shared" si="136"/>
        <v>0</v>
      </c>
      <c r="J338" s="127">
        <f t="shared" si="136"/>
        <v>0</v>
      </c>
      <c r="K338" s="127">
        <f t="shared" si="136"/>
        <v>0</v>
      </c>
      <c r="L338" s="127">
        <f t="shared" si="136"/>
        <v>0</v>
      </c>
      <c r="M338" s="127">
        <f t="shared" si="136"/>
        <v>0</v>
      </c>
      <c r="N338" s="127">
        <f t="shared" si="136"/>
        <v>0</v>
      </c>
      <c r="O338" s="127">
        <f t="shared" si="136"/>
        <v>0</v>
      </c>
      <c r="P338" s="127">
        <f t="shared" si="137"/>
        <v>0</v>
      </c>
      <c r="Q338" s="127">
        <f t="shared" si="137"/>
        <v>0</v>
      </c>
      <c r="R338" s="127">
        <f t="shared" si="137"/>
        <v>0</v>
      </c>
      <c r="S338" s="127">
        <f t="shared" si="137"/>
        <v>0</v>
      </c>
      <c r="T338" s="127">
        <f t="shared" si="137"/>
        <v>0</v>
      </c>
      <c r="U338" s="127">
        <f t="shared" si="137"/>
        <v>0</v>
      </c>
      <c r="V338" s="127">
        <f t="shared" si="137"/>
        <v>0</v>
      </c>
      <c r="W338" s="127">
        <f t="shared" ca="1" si="137"/>
        <v>0</v>
      </c>
      <c r="X338" s="127">
        <f t="shared" ca="1" si="137"/>
        <v>0</v>
      </c>
      <c r="Y338" s="127">
        <f t="shared" ca="1" si="137"/>
        <v>0</v>
      </c>
      <c r="Z338" s="127">
        <f t="shared" ca="1" si="137"/>
        <v>0</v>
      </c>
      <c r="AA338" s="127">
        <f t="shared" ca="1" si="137"/>
        <v>0</v>
      </c>
      <c r="AB338" s="127">
        <f t="shared" ca="1" si="137"/>
        <v>0</v>
      </c>
      <c r="AC338" s="127">
        <f t="shared" ca="1" si="137"/>
        <v>0</v>
      </c>
      <c r="AD338" s="127">
        <f t="shared" ca="1" si="137"/>
        <v>0</v>
      </c>
    </row>
    <row r="339" spans="1:30" ht="11.4" customHeight="1">
      <c r="B339" s="49"/>
      <c r="C339" s="74">
        <f t="shared" si="135"/>
        <v>2043</v>
      </c>
      <c r="D339" s="132" t="s">
        <v>60</v>
      </c>
      <c r="E339" s="127">
        <f ca="1">OFFSET('Regulatory Asset Base'!$AB$155,$D292-1,0)</f>
        <v>0</v>
      </c>
      <c r="F339" s="127">
        <f t="shared" si="136"/>
        <v>0</v>
      </c>
      <c r="G339" s="127">
        <f t="shared" si="136"/>
        <v>0</v>
      </c>
      <c r="H339" s="127">
        <f t="shared" si="136"/>
        <v>0</v>
      </c>
      <c r="I339" s="127">
        <f t="shared" si="136"/>
        <v>0</v>
      </c>
      <c r="J339" s="127">
        <f t="shared" si="136"/>
        <v>0</v>
      </c>
      <c r="K339" s="127">
        <f t="shared" si="136"/>
        <v>0</v>
      </c>
      <c r="L339" s="127">
        <f t="shared" si="136"/>
        <v>0</v>
      </c>
      <c r="M339" s="127">
        <f t="shared" si="136"/>
        <v>0</v>
      </c>
      <c r="N339" s="127">
        <f t="shared" si="136"/>
        <v>0</v>
      </c>
      <c r="O339" s="127">
        <f t="shared" si="136"/>
        <v>0</v>
      </c>
      <c r="P339" s="127">
        <f t="shared" si="137"/>
        <v>0</v>
      </c>
      <c r="Q339" s="127">
        <f t="shared" si="137"/>
        <v>0</v>
      </c>
      <c r="R339" s="127">
        <f t="shared" si="137"/>
        <v>0</v>
      </c>
      <c r="S339" s="127">
        <f t="shared" si="137"/>
        <v>0</v>
      </c>
      <c r="T339" s="127">
        <f t="shared" si="137"/>
        <v>0</v>
      </c>
      <c r="U339" s="127">
        <f t="shared" si="137"/>
        <v>0</v>
      </c>
      <c r="V339" s="127">
        <f t="shared" si="137"/>
        <v>0</v>
      </c>
      <c r="W339" s="127">
        <f t="shared" si="137"/>
        <v>0</v>
      </c>
      <c r="X339" s="127">
        <f t="shared" ca="1" si="137"/>
        <v>0</v>
      </c>
      <c r="Y339" s="127">
        <f t="shared" ca="1" si="137"/>
        <v>0</v>
      </c>
      <c r="Z339" s="127">
        <f t="shared" ca="1" si="137"/>
        <v>0</v>
      </c>
      <c r="AA339" s="127">
        <f t="shared" ca="1" si="137"/>
        <v>0</v>
      </c>
      <c r="AB339" s="127">
        <f t="shared" ca="1" si="137"/>
        <v>0</v>
      </c>
      <c r="AC339" s="127">
        <f t="shared" ca="1" si="137"/>
        <v>0</v>
      </c>
      <c r="AD339" s="127">
        <f t="shared" ca="1" si="137"/>
        <v>0</v>
      </c>
    </row>
    <row r="340" spans="1:30">
      <c r="B340" s="49"/>
      <c r="C340" s="74">
        <f t="shared" si="135"/>
        <v>2044</v>
      </c>
      <c r="D340" s="132" t="s">
        <v>60</v>
      </c>
      <c r="E340" s="127">
        <f ca="1">OFFSET('Regulatory Asset Base'!$AC$155,$D292-1,0)</f>
        <v>0</v>
      </c>
      <c r="F340" s="127">
        <f t="shared" si="136"/>
        <v>0</v>
      </c>
      <c r="G340" s="127">
        <f t="shared" si="136"/>
        <v>0</v>
      </c>
      <c r="H340" s="127">
        <f t="shared" si="136"/>
        <v>0</v>
      </c>
      <c r="I340" s="127">
        <f t="shared" si="136"/>
        <v>0</v>
      </c>
      <c r="J340" s="127">
        <f t="shared" si="136"/>
        <v>0</v>
      </c>
      <c r="K340" s="127">
        <f t="shared" si="136"/>
        <v>0</v>
      </c>
      <c r="L340" s="127">
        <f t="shared" si="136"/>
        <v>0</v>
      </c>
      <c r="M340" s="127">
        <f t="shared" si="136"/>
        <v>0</v>
      </c>
      <c r="N340" s="127">
        <f t="shared" si="136"/>
        <v>0</v>
      </c>
      <c r="O340" s="127">
        <f t="shared" si="136"/>
        <v>0</v>
      </c>
      <c r="P340" s="127">
        <f t="shared" si="137"/>
        <v>0</v>
      </c>
      <c r="Q340" s="127">
        <f t="shared" si="137"/>
        <v>0</v>
      </c>
      <c r="R340" s="127">
        <f t="shared" si="137"/>
        <v>0</v>
      </c>
      <c r="S340" s="127">
        <f t="shared" si="137"/>
        <v>0</v>
      </c>
      <c r="T340" s="127">
        <f t="shared" si="137"/>
        <v>0</v>
      </c>
      <c r="U340" s="127">
        <f t="shared" si="137"/>
        <v>0</v>
      </c>
      <c r="V340" s="127">
        <f t="shared" si="137"/>
        <v>0</v>
      </c>
      <c r="W340" s="127">
        <f t="shared" si="137"/>
        <v>0</v>
      </c>
      <c r="X340" s="127">
        <f t="shared" si="137"/>
        <v>0</v>
      </c>
      <c r="Y340" s="127">
        <f t="shared" ca="1" si="137"/>
        <v>0</v>
      </c>
      <c r="Z340" s="127">
        <f t="shared" ca="1" si="137"/>
        <v>0</v>
      </c>
      <c r="AA340" s="127">
        <f t="shared" ca="1" si="137"/>
        <v>0</v>
      </c>
      <c r="AB340" s="127">
        <f t="shared" ca="1" si="137"/>
        <v>0</v>
      </c>
      <c r="AC340" s="127">
        <f t="shared" ca="1" si="137"/>
        <v>0</v>
      </c>
      <c r="AD340" s="127">
        <f t="shared" ca="1" si="137"/>
        <v>0</v>
      </c>
    </row>
    <row r="341" spans="1:30" s="36" customFormat="1">
      <c r="A341" s="76"/>
      <c r="B341" s="77"/>
      <c r="C341" s="78" t="s">
        <v>111</v>
      </c>
      <c r="D341" s="132" t="s">
        <v>60</v>
      </c>
      <c r="E341" s="128"/>
      <c r="F341" s="128">
        <f>SUM(F321:F340)</f>
        <v>0</v>
      </c>
      <c r="G341" s="128">
        <f t="shared" ref="G341:AD341" ca="1" si="138">SUM(G321:G340)</f>
        <v>0</v>
      </c>
      <c r="H341" s="128">
        <f t="shared" ca="1" si="138"/>
        <v>0</v>
      </c>
      <c r="I341" s="128">
        <f t="shared" ca="1" si="138"/>
        <v>0</v>
      </c>
      <c r="J341" s="128">
        <f t="shared" ca="1" si="138"/>
        <v>0</v>
      </c>
      <c r="K341" s="128">
        <f t="shared" ca="1" si="138"/>
        <v>0</v>
      </c>
      <c r="L341" s="128">
        <f t="shared" ca="1" si="138"/>
        <v>0</v>
      </c>
      <c r="M341" s="128">
        <f t="shared" ca="1" si="138"/>
        <v>0</v>
      </c>
      <c r="N341" s="128">
        <f t="shared" ca="1" si="138"/>
        <v>0</v>
      </c>
      <c r="O341" s="128">
        <f t="shared" ca="1" si="138"/>
        <v>0</v>
      </c>
      <c r="P341" s="128">
        <f t="shared" ca="1" si="138"/>
        <v>0</v>
      </c>
      <c r="Q341" s="128">
        <f t="shared" ca="1" si="138"/>
        <v>0</v>
      </c>
      <c r="R341" s="128">
        <f t="shared" ca="1" si="138"/>
        <v>0</v>
      </c>
      <c r="S341" s="128">
        <f t="shared" ca="1" si="138"/>
        <v>0</v>
      </c>
      <c r="T341" s="128">
        <f t="shared" ca="1" si="138"/>
        <v>0</v>
      </c>
      <c r="U341" s="128">
        <f t="shared" ca="1" si="138"/>
        <v>0</v>
      </c>
      <c r="V341" s="128">
        <f t="shared" ca="1" si="138"/>
        <v>0</v>
      </c>
      <c r="W341" s="128">
        <f t="shared" ca="1" si="138"/>
        <v>0</v>
      </c>
      <c r="X341" s="128">
        <f t="shared" ca="1" si="138"/>
        <v>0</v>
      </c>
      <c r="Y341" s="128">
        <f t="shared" ca="1" si="138"/>
        <v>0</v>
      </c>
      <c r="Z341" s="128">
        <f t="shared" ca="1" si="138"/>
        <v>0</v>
      </c>
      <c r="AA341" s="128">
        <f t="shared" ca="1" si="138"/>
        <v>0</v>
      </c>
      <c r="AB341" s="128">
        <f t="shared" ca="1" si="138"/>
        <v>0</v>
      </c>
      <c r="AC341" s="128">
        <f t="shared" ca="1" si="138"/>
        <v>0</v>
      </c>
      <c r="AD341" s="128">
        <f t="shared" ca="1" si="138"/>
        <v>0</v>
      </c>
    </row>
    <row r="342" spans="1:30">
      <c r="D342" s="133"/>
    </row>
    <row r="343" spans="1:30">
      <c r="D343" s="134"/>
    </row>
    <row r="344" spans="1:30" s="44" customFormat="1">
      <c r="A344" s="46"/>
      <c r="B344" s="45">
        <f>D344+2</f>
        <v>9</v>
      </c>
      <c r="C344" s="46" t="str">
        <f>LOOKUP(D344,$B$9:$C$18)</f>
        <v>Information and Communication</v>
      </c>
      <c r="D344" s="46">
        <v>7</v>
      </c>
      <c r="E344" s="46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</row>
    <row r="345" spans="1:30">
      <c r="A345" s="56"/>
      <c r="B345" s="11"/>
      <c r="C345" s="10"/>
      <c r="D345" s="135"/>
      <c r="E345" s="58"/>
      <c r="F345" s="7"/>
      <c r="G345" s="57"/>
      <c r="H345" s="58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</row>
    <row r="346" spans="1:30" ht="14.4" customHeight="1">
      <c r="A346" s="59"/>
      <c r="B346" s="60"/>
      <c r="C346" s="60" t="s">
        <v>93</v>
      </c>
      <c r="D346" s="136"/>
      <c r="E346" s="5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61"/>
      <c r="Q346" s="61"/>
      <c r="R346" s="61"/>
      <c r="S346" s="61"/>
      <c r="T346" s="61"/>
      <c r="U346" s="61"/>
    </row>
    <row r="347" spans="1:30">
      <c r="A347" s="62"/>
      <c r="B347" s="62"/>
      <c r="C347" s="62"/>
      <c r="D347" s="137"/>
      <c r="E347" s="5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2"/>
      <c r="AC347" s="122"/>
      <c r="AD347" s="122"/>
    </row>
    <row r="348" spans="1:30" ht="12" customHeight="1">
      <c r="A348" s="62"/>
      <c r="B348" s="62"/>
      <c r="C348" s="62"/>
      <c r="D348" s="137"/>
      <c r="E348" s="5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2"/>
      <c r="AC348" s="122"/>
      <c r="AD348" s="122"/>
    </row>
    <row r="349" spans="1:30" ht="11.4" customHeight="1">
      <c r="A349" s="62"/>
      <c r="B349" s="62"/>
      <c r="C349" s="64" t="s">
        <v>94</v>
      </c>
      <c r="D349" s="129" t="s">
        <v>60</v>
      </c>
      <c r="E349" s="5"/>
      <c r="F349" s="121">
        <f>LOOKUP(D344,$B$9:$B$18,$F$9:$F$18)</f>
        <v>483536.72576559975</v>
      </c>
      <c r="G349" s="122">
        <f>F349</f>
        <v>483536.72576559975</v>
      </c>
      <c r="H349" s="122">
        <f>G349</f>
        <v>483536.72576559975</v>
      </c>
      <c r="I349" s="122">
        <f t="shared" ref="I349:AD349" si="139">H349</f>
        <v>483536.72576559975</v>
      </c>
      <c r="J349" s="122">
        <f t="shared" si="139"/>
        <v>483536.72576559975</v>
      </c>
      <c r="K349" s="122">
        <f t="shared" si="139"/>
        <v>483536.72576559975</v>
      </c>
      <c r="L349" s="122">
        <f t="shared" si="139"/>
        <v>483536.72576559975</v>
      </c>
      <c r="M349" s="122">
        <f t="shared" si="139"/>
        <v>483536.72576559975</v>
      </c>
      <c r="N349" s="122">
        <f t="shared" si="139"/>
        <v>483536.72576559975</v>
      </c>
      <c r="O349" s="122">
        <f t="shared" si="139"/>
        <v>483536.72576559975</v>
      </c>
      <c r="P349" s="122">
        <f t="shared" si="139"/>
        <v>483536.72576559975</v>
      </c>
      <c r="Q349" s="122">
        <f t="shared" si="139"/>
        <v>483536.72576559975</v>
      </c>
      <c r="R349" s="122">
        <f t="shared" si="139"/>
        <v>483536.72576559975</v>
      </c>
      <c r="S349" s="122">
        <f t="shared" si="139"/>
        <v>483536.72576559975</v>
      </c>
      <c r="T349" s="122">
        <f t="shared" si="139"/>
        <v>483536.72576559975</v>
      </c>
      <c r="U349" s="122">
        <f t="shared" si="139"/>
        <v>483536.72576559975</v>
      </c>
      <c r="V349" s="122">
        <f t="shared" si="139"/>
        <v>483536.72576559975</v>
      </c>
      <c r="W349" s="122">
        <f t="shared" si="139"/>
        <v>483536.72576559975</v>
      </c>
      <c r="X349" s="122">
        <f t="shared" si="139"/>
        <v>483536.72576559975</v>
      </c>
      <c r="Y349" s="122">
        <f t="shared" si="139"/>
        <v>483536.72576559975</v>
      </c>
      <c r="Z349" s="122">
        <f t="shared" si="139"/>
        <v>483536.72576559975</v>
      </c>
      <c r="AA349" s="122">
        <f t="shared" si="139"/>
        <v>483536.72576559975</v>
      </c>
      <c r="AB349" s="122">
        <f t="shared" si="139"/>
        <v>483536.72576559975</v>
      </c>
      <c r="AC349" s="122">
        <f t="shared" si="139"/>
        <v>483536.72576559975</v>
      </c>
      <c r="AD349" s="122">
        <f t="shared" si="139"/>
        <v>483536.72576559975</v>
      </c>
    </row>
    <row r="350" spans="1:30" ht="11.4" customHeight="1">
      <c r="A350" s="62"/>
      <c r="B350" s="62"/>
      <c r="C350" s="64" t="s">
        <v>95</v>
      </c>
      <c r="D350" s="129" t="s">
        <v>60</v>
      </c>
      <c r="E350" s="5"/>
      <c r="F350" s="121"/>
      <c r="G350" s="122">
        <f>F355</f>
        <v>483536.72576559975</v>
      </c>
      <c r="H350" s="122">
        <f>G355</f>
        <v>386829.38061247981</v>
      </c>
      <c r="I350" s="122">
        <f t="shared" ref="I350:Z350" si="140">H355</f>
        <v>290122.03545935987</v>
      </c>
      <c r="J350" s="122">
        <f t="shared" si="140"/>
        <v>193414.69030623988</v>
      </c>
      <c r="K350" s="122">
        <f t="shared" si="140"/>
        <v>96707.345153119939</v>
      </c>
      <c r="L350" s="122">
        <f t="shared" si="140"/>
        <v>0</v>
      </c>
      <c r="M350" s="122">
        <f t="shared" si="140"/>
        <v>0</v>
      </c>
      <c r="N350" s="122">
        <f t="shared" si="140"/>
        <v>0</v>
      </c>
      <c r="O350" s="122">
        <f t="shared" si="140"/>
        <v>0</v>
      </c>
      <c r="P350" s="122">
        <f t="shared" si="140"/>
        <v>0</v>
      </c>
      <c r="Q350" s="122">
        <f t="shared" si="140"/>
        <v>0</v>
      </c>
      <c r="R350" s="122">
        <f t="shared" si="140"/>
        <v>0</v>
      </c>
      <c r="S350" s="122">
        <f t="shared" si="140"/>
        <v>0</v>
      </c>
      <c r="T350" s="122">
        <f t="shared" si="140"/>
        <v>0</v>
      </c>
      <c r="U350" s="122">
        <f t="shared" si="140"/>
        <v>0</v>
      </c>
      <c r="V350" s="122">
        <f t="shared" si="140"/>
        <v>0</v>
      </c>
      <c r="W350" s="122">
        <f t="shared" si="140"/>
        <v>0</v>
      </c>
      <c r="X350" s="122">
        <f t="shared" si="140"/>
        <v>0</v>
      </c>
      <c r="Y350" s="122">
        <f t="shared" si="140"/>
        <v>0</v>
      </c>
      <c r="Z350" s="122">
        <f t="shared" si="140"/>
        <v>0</v>
      </c>
      <c r="AA350" s="122">
        <f>Z355</f>
        <v>0</v>
      </c>
      <c r="AB350" s="122">
        <f t="shared" ref="AB350:AD350" si="141">AA355</f>
        <v>0</v>
      </c>
      <c r="AC350" s="122">
        <f t="shared" si="141"/>
        <v>0</v>
      </c>
      <c r="AD350" s="122">
        <f t="shared" si="141"/>
        <v>0</v>
      </c>
    </row>
    <row r="351" spans="1:30">
      <c r="A351" s="62"/>
      <c r="B351" s="62"/>
      <c r="C351" s="64" t="s">
        <v>96</v>
      </c>
      <c r="D351" s="129" t="s">
        <v>60</v>
      </c>
      <c r="E351" s="5"/>
      <c r="F351" s="123"/>
      <c r="G351" s="123">
        <f t="shared" ref="G351:AD351" si="142">LOOKUP($D344,$B$9:$B$18,$E$9:$E$18)</f>
        <v>0.2</v>
      </c>
      <c r="H351" s="123">
        <f t="shared" si="142"/>
        <v>0.2</v>
      </c>
      <c r="I351" s="123">
        <f t="shared" si="142"/>
        <v>0.2</v>
      </c>
      <c r="J351" s="123">
        <f t="shared" si="142"/>
        <v>0.2</v>
      </c>
      <c r="K351" s="123">
        <f t="shared" si="142"/>
        <v>0.2</v>
      </c>
      <c r="L351" s="123">
        <f t="shared" si="142"/>
        <v>0.2</v>
      </c>
      <c r="M351" s="123">
        <f t="shared" si="142"/>
        <v>0.2</v>
      </c>
      <c r="N351" s="123">
        <f t="shared" si="142"/>
        <v>0.2</v>
      </c>
      <c r="O351" s="123">
        <f t="shared" si="142"/>
        <v>0.2</v>
      </c>
      <c r="P351" s="123">
        <f t="shared" si="142"/>
        <v>0.2</v>
      </c>
      <c r="Q351" s="123">
        <f t="shared" si="142"/>
        <v>0.2</v>
      </c>
      <c r="R351" s="123">
        <f t="shared" si="142"/>
        <v>0.2</v>
      </c>
      <c r="S351" s="123">
        <f t="shared" si="142"/>
        <v>0.2</v>
      </c>
      <c r="T351" s="123">
        <f t="shared" si="142"/>
        <v>0.2</v>
      </c>
      <c r="U351" s="123">
        <f t="shared" si="142"/>
        <v>0.2</v>
      </c>
      <c r="V351" s="123">
        <f t="shared" si="142"/>
        <v>0.2</v>
      </c>
      <c r="W351" s="123">
        <f t="shared" si="142"/>
        <v>0.2</v>
      </c>
      <c r="X351" s="123">
        <f t="shared" si="142"/>
        <v>0.2</v>
      </c>
      <c r="Y351" s="123">
        <f t="shared" si="142"/>
        <v>0.2</v>
      </c>
      <c r="Z351" s="123">
        <f t="shared" si="142"/>
        <v>0.2</v>
      </c>
      <c r="AA351" s="123">
        <f t="shared" si="142"/>
        <v>0.2</v>
      </c>
      <c r="AB351" s="123">
        <f t="shared" si="142"/>
        <v>0.2</v>
      </c>
      <c r="AC351" s="123">
        <f t="shared" si="142"/>
        <v>0.2</v>
      </c>
      <c r="AD351" s="123">
        <f t="shared" si="142"/>
        <v>0.2</v>
      </c>
    </row>
    <row r="352" spans="1:30">
      <c r="A352" s="62"/>
      <c r="B352" s="62"/>
      <c r="C352" s="64" t="s">
        <v>97</v>
      </c>
      <c r="D352" s="129" t="s">
        <v>60</v>
      </c>
      <c r="E352" s="5"/>
      <c r="F352" s="122">
        <f t="shared" ref="F352:AD352" si="143">E354</f>
        <v>0</v>
      </c>
      <c r="G352" s="122">
        <f t="shared" si="143"/>
        <v>0</v>
      </c>
      <c r="H352" s="122">
        <f t="shared" si="143"/>
        <v>96707.345153119953</v>
      </c>
      <c r="I352" s="122">
        <f t="shared" si="143"/>
        <v>193414.69030623991</v>
      </c>
      <c r="J352" s="122">
        <f t="shared" si="143"/>
        <v>290122.03545935987</v>
      </c>
      <c r="K352" s="122">
        <f t="shared" si="143"/>
        <v>386829.38061247981</v>
      </c>
      <c r="L352" s="122">
        <f t="shared" si="143"/>
        <v>483536.72576559975</v>
      </c>
      <c r="M352" s="122">
        <f t="shared" si="143"/>
        <v>483536.72576559975</v>
      </c>
      <c r="N352" s="122">
        <f t="shared" si="143"/>
        <v>483536.72576559975</v>
      </c>
      <c r="O352" s="122">
        <f t="shared" si="143"/>
        <v>483536.72576559975</v>
      </c>
      <c r="P352" s="122">
        <f t="shared" si="143"/>
        <v>483536.72576559975</v>
      </c>
      <c r="Q352" s="122">
        <f t="shared" si="143"/>
        <v>483536.72576559975</v>
      </c>
      <c r="R352" s="122">
        <f t="shared" si="143"/>
        <v>483536.72576559975</v>
      </c>
      <c r="S352" s="122">
        <f t="shared" si="143"/>
        <v>483536.72576559975</v>
      </c>
      <c r="T352" s="122">
        <f t="shared" si="143"/>
        <v>483536.72576559975</v>
      </c>
      <c r="U352" s="122">
        <f t="shared" si="143"/>
        <v>483536.72576559975</v>
      </c>
      <c r="V352" s="122">
        <f t="shared" si="143"/>
        <v>483536.72576559975</v>
      </c>
      <c r="W352" s="122">
        <f t="shared" si="143"/>
        <v>483536.72576559975</v>
      </c>
      <c r="X352" s="122">
        <f t="shared" si="143"/>
        <v>483536.72576559975</v>
      </c>
      <c r="Y352" s="122">
        <f t="shared" si="143"/>
        <v>483536.72576559975</v>
      </c>
      <c r="Z352" s="122">
        <f t="shared" si="143"/>
        <v>483536.72576559975</v>
      </c>
      <c r="AA352" s="122">
        <f t="shared" si="143"/>
        <v>483536.72576559975</v>
      </c>
      <c r="AB352" s="122">
        <f t="shared" si="143"/>
        <v>483536.72576559975</v>
      </c>
      <c r="AC352" s="122">
        <f t="shared" si="143"/>
        <v>483536.72576559975</v>
      </c>
      <c r="AD352" s="122">
        <f t="shared" si="143"/>
        <v>483536.72576559975</v>
      </c>
    </row>
    <row r="353" spans="1:30">
      <c r="A353" s="62"/>
      <c r="B353" s="62"/>
      <c r="C353" s="64" t="s">
        <v>98</v>
      </c>
      <c r="D353" s="129" t="s">
        <v>60</v>
      </c>
      <c r="E353" s="5"/>
      <c r="F353" s="122">
        <f t="shared" ref="F353:Y353" si="144">IF(F350&gt;0,F349*F351,0)</f>
        <v>0</v>
      </c>
      <c r="G353" s="122">
        <f t="shared" si="144"/>
        <v>96707.345153119953</v>
      </c>
      <c r="H353" s="122">
        <f t="shared" si="144"/>
        <v>96707.345153119953</v>
      </c>
      <c r="I353" s="122">
        <f t="shared" si="144"/>
        <v>96707.345153119953</v>
      </c>
      <c r="J353" s="122">
        <f t="shared" si="144"/>
        <v>96707.345153119953</v>
      </c>
      <c r="K353" s="122">
        <f t="shared" si="144"/>
        <v>96707.345153119953</v>
      </c>
      <c r="L353" s="122">
        <f t="shared" si="144"/>
        <v>0</v>
      </c>
      <c r="M353" s="122">
        <f t="shared" si="144"/>
        <v>0</v>
      </c>
      <c r="N353" s="122">
        <f t="shared" si="144"/>
        <v>0</v>
      </c>
      <c r="O353" s="122">
        <f t="shared" si="144"/>
        <v>0</v>
      </c>
      <c r="P353" s="122">
        <f t="shared" si="144"/>
        <v>0</v>
      </c>
      <c r="Q353" s="122">
        <f t="shared" si="144"/>
        <v>0</v>
      </c>
      <c r="R353" s="122">
        <f t="shared" si="144"/>
        <v>0</v>
      </c>
      <c r="S353" s="122">
        <f t="shared" si="144"/>
        <v>0</v>
      </c>
      <c r="T353" s="122">
        <f t="shared" si="144"/>
        <v>0</v>
      </c>
      <c r="U353" s="122">
        <f t="shared" si="144"/>
        <v>0</v>
      </c>
      <c r="V353" s="122">
        <f t="shared" si="144"/>
        <v>0</v>
      </c>
      <c r="W353" s="122">
        <f t="shared" si="144"/>
        <v>0</v>
      </c>
      <c r="X353" s="122">
        <f t="shared" si="144"/>
        <v>0</v>
      </c>
      <c r="Y353" s="122">
        <f t="shared" si="144"/>
        <v>0</v>
      </c>
      <c r="Z353" s="122">
        <f>IF(Z350&gt;0,Z349*Z351,0)</f>
        <v>0</v>
      </c>
      <c r="AA353" s="122">
        <f>IF(AA350&gt;0,AA349*AA351,0)</f>
        <v>0</v>
      </c>
      <c r="AB353" s="122">
        <f>IF(AB350&gt;0,AB349*AB351,0)</f>
        <v>0</v>
      </c>
      <c r="AC353" s="122">
        <f>IF(AC350&gt;0,AC349*AC351,0)</f>
        <v>0</v>
      </c>
      <c r="AD353" s="122">
        <f>IF(AD350&gt;0,AD349*AD351,0)</f>
        <v>0</v>
      </c>
    </row>
    <row r="354" spans="1:30">
      <c r="A354" s="62"/>
      <c r="B354" s="62"/>
      <c r="C354" s="64" t="s">
        <v>89</v>
      </c>
      <c r="D354" s="129" t="s">
        <v>60</v>
      </c>
      <c r="E354" s="5"/>
      <c r="F354" s="122">
        <v>0</v>
      </c>
      <c r="G354" s="122">
        <f t="shared" ref="G354:AD354" si="145">SUM(G352:G353)</f>
        <v>96707.345153119953</v>
      </c>
      <c r="H354" s="122">
        <f t="shared" si="145"/>
        <v>193414.69030623991</v>
      </c>
      <c r="I354" s="122">
        <f t="shared" si="145"/>
        <v>290122.03545935987</v>
      </c>
      <c r="J354" s="122">
        <f t="shared" si="145"/>
        <v>386829.38061247981</v>
      </c>
      <c r="K354" s="122">
        <f t="shared" si="145"/>
        <v>483536.72576559975</v>
      </c>
      <c r="L354" s="122">
        <f t="shared" si="145"/>
        <v>483536.72576559975</v>
      </c>
      <c r="M354" s="122">
        <f t="shared" si="145"/>
        <v>483536.72576559975</v>
      </c>
      <c r="N354" s="122">
        <f t="shared" si="145"/>
        <v>483536.72576559975</v>
      </c>
      <c r="O354" s="122">
        <f t="shared" si="145"/>
        <v>483536.72576559975</v>
      </c>
      <c r="P354" s="122">
        <f t="shared" si="145"/>
        <v>483536.72576559975</v>
      </c>
      <c r="Q354" s="122">
        <f t="shared" si="145"/>
        <v>483536.72576559975</v>
      </c>
      <c r="R354" s="122">
        <f t="shared" si="145"/>
        <v>483536.72576559975</v>
      </c>
      <c r="S354" s="122">
        <f t="shared" si="145"/>
        <v>483536.72576559975</v>
      </c>
      <c r="T354" s="122">
        <f t="shared" si="145"/>
        <v>483536.72576559975</v>
      </c>
      <c r="U354" s="122">
        <f t="shared" si="145"/>
        <v>483536.72576559975</v>
      </c>
      <c r="V354" s="122">
        <f t="shared" si="145"/>
        <v>483536.72576559975</v>
      </c>
      <c r="W354" s="122">
        <f t="shared" si="145"/>
        <v>483536.72576559975</v>
      </c>
      <c r="X354" s="122">
        <f t="shared" si="145"/>
        <v>483536.72576559975</v>
      </c>
      <c r="Y354" s="122">
        <f t="shared" si="145"/>
        <v>483536.72576559975</v>
      </c>
      <c r="Z354" s="122">
        <f t="shared" si="145"/>
        <v>483536.72576559975</v>
      </c>
      <c r="AA354" s="122">
        <f t="shared" si="145"/>
        <v>483536.72576559975</v>
      </c>
      <c r="AB354" s="122">
        <f t="shared" si="145"/>
        <v>483536.72576559975</v>
      </c>
      <c r="AC354" s="122">
        <f t="shared" si="145"/>
        <v>483536.72576559975</v>
      </c>
      <c r="AD354" s="122">
        <f t="shared" si="145"/>
        <v>483536.72576559975</v>
      </c>
    </row>
    <row r="355" spans="1:30">
      <c r="A355" s="62"/>
      <c r="B355" s="62"/>
      <c r="C355" s="64" t="s">
        <v>99</v>
      </c>
      <c r="D355" s="129" t="s">
        <v>60</v>
      </c>
      <c r="E355" s="5"/>
      <c r="F355" s="121">
        <f>LOOKUP(D344,$B$9:$B$18,$F$9:$F$18)</f>
        <v>483536.72576559975</v>
      </c>
      <c r="G355" s="122">
        <f t="shared" ref="G355:AD355" si="146">G349-G354</f>
        <v>386829.38061247981</v>
      </c>
      <c r="H355" s="122">
        <f t="shared" si="146"/>
        <v>290122.03545935987</v>
      </c>
      <c r="I355" s="122">
        <f t="shared" si="146"/>
        <v>193414.69030623988</v>
      </c>
      <c r="J355" s="122">
        <f t="shared" si="146"/>
        <v>96707.345153119939</v>
      </c>
      <c r="K355" s="122">
        <f t="shared" si="146"/>
        <v>0</v>
      </c>
      <c r="L355" s="122">
        <f t="shared" si="146"/>
        <v>0</v>
      </c>
      <c r="M355" s="122">
        <f t="shared" si="146"/>
        <v>0</v>
      </c>
      <c r="N355" s="122">
        <f t="shared" si="146"/>
        <v>0</v>
      </c>
      <c r="O355" s="122">
        <f t="shared" si="146"/>
        <v>0</v>
      </c>
      <c r="P355" s="122">
        <f t="shared" si="146"/>
        <v>0</v>
      </c>
      <c r="Q355" s="122">
        <f t="shared" si="146"/>
        <v>0</v>
      </c>
      <c r="R355" s="122">
        <f t="shared" si="146"/>
        <v>0</v>
      </c>
      <c r="S355" s="122">
        <f t="shared" si="146"/>
        <v>0</v>
      </c>
      <c r="T355" s="122">
        <f t="shared" si="146"/>
        <v>0</v>
      </c>
      <c r="U355" s="122">
        <f t="shared" si="146"/>
        <v>0</v>
      </c>
      <c r="V355" s="122">
        <f t="shared" si="146"/>
        <v>0</v>
      </c>
      <c r="W355" s="122">
        <f t="shared" si="146"/>
        <v>0</v>
      </c>
      <c r="X355" s="122">
        <f t="shared" si="146"/>
        <v>0</v>
      </c>
      <c r="Y355" s="122">
        <f t="shared" si="146"/>
        <v>0</v>
      </c>
      <c r="Z355" s="122">
        <f t="shared" si="146"/>
        <v>0</v>
      </c>
      <c r="AA355" s="122">
        <f t="shared" si="146"/>
        <v>0</v>
      </c>
      <c r="AB355" s="122">
        <f t="shared" si="146"/>
        <v>0</v>
      </c>
      <c r="AC355" s="122">
        <f t="shared" si="146"/>
        <v>0</v>
      </c>
      <c r="AD355" s="122">
        <f t="shared" si="146"/>
        <v>0</v>
      </c>
    </row>
    <row r="356" spans="1:30">
      <c r="A356" s="65"/>
      <c r="B356" s="62"/>
      <c r="C356" s="62"/>
      <c r="D356" s="130"/>
      <c r="E356" s="55"/>
      <c r="F356" s="66"/>
      <c r="G356" s="55"/>
      <c r="H356" s="55"/>
      <c r="I356" s="55"/>
      <c r="J356" s="55"/>
      <c r="K356" s="55"/>
      <c r="L356" s="55"/>
      <c r="M356" s="55"/>
      <c r="N356" s="55"/>
      <c r="O356" s="55"/>
      <c r="P356" s="5"/>
      <c r="Q356" s="5"/>
      <c r="R356" s="62"/>
      <c r="S356" s="62"/>
      <c r="T356" s="62"/>
      <c r="U356" s="62"/>
    </row>
    <row r="357" spans="1:30">
      <c r="A357" s="65"/>
      <c r="B357" s="62"/>
      <c r="C357" s="62"/>
      <c r="D357" s="130"/>
      <c r="E357" s="55"/>
      <c r="F357" s="66"/>
      <c r="G357" s="55"/>
      <c r="H357" s="55"/>
      <c r="I357" s="55"/>
      <c r="J357" s="55"/>
      <c r="K357" s="55"/>
      <c r="L357" s="55"/>
      <c r="M357" s="55"/>
      <c r="N357" s="55"/>
      <c r="O357" s="55"/>
      <c r="P357" s="5"/>
      <c r="Q357" s="5"/>
      <c r="R357" s="62"/>
      <c r="S357" s="62"/>
      <c r="T357" s="62"/>
      <c r="U357" s="62"/>
    </row>
    <row r="358" spans="1:30">
      <c r="A358" s="62"/>
      <c r="B358" s="62"/>
      <c r="C358" s="67" t="s">
        <v>100</v>
      </c>
      <c r="D358" s="131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"/>
      <c r="Q358" s="5"/>
      <c r="R358" s="62"/>
      <c r="S358" s="62"/>
      <c r="T358" s="62"/>
      <c r="U358" s="62"/>
    </row>
    <row r="359" spans="1:30">
      <c r="A359" s="68"/>
      <c r="B359" s="68"/>
      <c r="C359" s="69" t="s">
        <v>101</v>
      </c>
      <c r="D359" s="129" t="s">
        <v>60</v>
      </c>
      <c r="E359" s="5"/>
      <c r="F359" s="122">
        <v>0</v>
      </c>
      <c r="G359" s="122">
        <f>F363</f>
        <v>0</v>
      </c>
      <c r="H359" s="122">
        <f ca="1">G363</f>
        <v>0</v>
      </c>
      <c r="I359" s="122">
        <f t="shared" ref="I359:AD359" ca="1" si="147">H363</f>
        <v>0</v>
      </c>
      <c r="J359" s="122">
        <f t="shared" ca="1" si="147"/>
        <v>0</v>
      </c>
      <c r="K359" s="124">
        <f t="shared" ca="1" si="147"/>
        <v>0</v>
      </c>
      <c r="L359" s="124">
        <f t="shared" ca="1" si="147"/>
        <v>0</v>
      </c>
      <c r="M359" s="124">
        <f t="shared" ca="1" si="147"/>
        <v>0</v>
      </c>
      <c r="N359" s="124">
        <f t="shared" ca="1" si="147"/>
        <v>0</v>
      </c>
      <c r="O359" s="124">
        <f t="shared" ca="1" si="147"/>
        <v>0</v>
      </c>
      <c r="P359" s="124">
        <f t="shared" ca="1" si="147"/>
        <v>0</v>
      </c>
      <c r="Q359" s="124">
        <f t="shared" ca="1" si="147"/>
        <v>0</v>
      </c>
      <c r="R359" s="124">
        <f t="shared" ca="1" si="147"/>
        <v>0</v>
      </c>
      <c r="S359" s="124">
        <f t="shared" ca="1" si="147"/>
        <v>0</v>
      </c>
      <c r="T359" s="124">
        <f t="shared" ca="1" si="147"/>
        <v>0</v>
      </c>
      <c r="U359" s="124">
        <f t="shared" ca="1" si="147"/>
        <v>0</v>
      </c>
      <c r="V359" s="124">
        <f t="shared" ca="1" si="147"/>
        <v>0</v>
      </c>
      <c r="W359" s="124">
        <f t="shared" ca="1" si="147"/>
        <v>0</v>
      </c>
      <c r="X359" s="124">
        <f t="shared" ca="1" si="147"/>
        <v>0</v>
      </c>
      <c r="Y359" s="124">
        <f t="shared" ca="1" si="147"/>
        <v>0</v>
      </c>
      <c r="Z359" s="124">
        <f t="shared" ca="1" si="147"/>
        <v>0</v>
      </c>
      <c r="AA359" s="124">
        <f t="shared" ca="1" si="147"/>
        <v>0</v>
      </c>
      <c r="AB359" s="124">
        <f t="shared" ca="1" si="147"/>
        <v>0</v>
      </c>
      <c r="AC359" s="122">
        <f t="shared" ca="1" si="147"/>
        <v>0</v>
      </c>
      <c r="AD359" s="122">
        <f t="shared" ca="1" si="147"/>
        <v>0</v>
      </c>
    </row>
    <row r="360" spans="1:30" ht="12" customHeight="1">
      <c r="A360" s="68"/>
      <c r="B360" s="68"/>
      <c r="C360" s="69" t="s">
        <v>102</v>
      </c>
      <c r="D360" s="129" t="s">
        <v>60</v>
      </c>
      <c r="E360" s="5"/>
      <c r="F360" s="125"/>
      <c r="G360" s="125"/>
      <c r="H360" s="125"/>
      <c r="I360" s="125"/>
      <c r="J360" s="125"/>
      <c r="K360" s="125"/>
      <c r="L360" s="125"/>
      <c r="M360" s="125"/>
      <c r="N360" s="125"/>
      <c r="O360" s="125"/>
      <c r="P360" s="125"/>
      <c r="Q360" s="125"/>
      <c r="R360" s="125"/>
      <c r="S360" s="125"/>
      <c r="T360" s="125"/>
      <c r="U360" s="125"/>
      <c r="V360" s="125"/>
      <c r="W360" s="125"/>
      <c r="X360" s="125"/>
      <c r="Y360" s="125"/>
      <c r="Z360" s="125"/>
      <c r="AA360" s="125"/>
      <c r="AB360" s="125"/>
      <c r="AC360" s="125"/>
      <c r="AD360" s="125"/>
    </row>
    <row r="361" spans="1:30">
      <c r="A361" s="68"/>
      <c r="B361" s="68"/>
      <c r="C361" s="69" t="s">
        <v>103</v>
      </c>
      <c r="D361" s="129" t="s">
        <v>60</v>
      </c>
      <c r="E361" s="5"/>
      <c r="F361" s="122">
        <f>INDEX('Regulatory Asset Base'!J$155:J$164,                    MATCH($C344,'Regulatory Asset Base'!$C$155:$C$164,0))</f>
        <v>0</v>
      </c>
      <c r="G361" s="122">
        <f>INDEX('Regulatory Asset Base'!K$155:K$164,                    MATCH($C344,'Regulatory Asset Base'!$C$155:$C$164,0))</f>
        <v>0</v>
      </c>
      <c r="H361" s="122">
        <f>INDEX('Regulatory Asset Base'!L$155:L$164,                    MATCH($C344,'Regulatory Asset Base'!$C$155:$C$164,0))</f>
        <v>0</v>
      </c>
      <c r="I361" s="122">
        <f>INDEX('Regulatory Asset Base'!M$155:M$164,                    MATCH($C344,'Regulatory Asset Base'!$C$155:$C$164,0))</f>
        <v>0</v>
      </c>
      <c r="J361" s="122">
        <f>INDEX('Regulatory Asset Base'!N$155:N$164,                    MATCH($C344,'Regulatory Asset Base'!$C$155:$C$164,0))</f>
        <v>0</v>
      </c>
      <c r="K361" s="122">
        <f>INDEX('Regulatory Asset Base'!O$155:O$164,                    MATCH($C344,'Regulatory Asset Base'!$C$155:$C$164,0))</f>
        <v>0</v>
      </c>
      <c r="L361" s="122">
        <f>INDEX('Regulatory Asset Base'!P$155:P$164,                    MATCH($C344,'Regulatory Asset Base'!$C$155:$C$164,0))</f>
        <v>0</v>
      </c>
      <c r="M361" s="122">
        <f>INDEX('Regulatory Asset Base'!Q$155:Q$164,                    MATCH($C344,'Regulatory Asset Base'!$C$155:$C$164,0))</f>
        <v>0</v>
      </c>
      <c r="N361" s="122">
        <f>INDEX('Regulatory Asset Base'!R$155:R$164,                    MATCH($C344,'Regulatory Asset Base'!$C$155:$C$164,0))</f>
        <v>0</v>
      </c>
      <c r="O361" s="122">
        <f>INDEX('Regulatory Asset Base'!S$155:S$164,                    MATCH($C344,'Regulatory Asset Base'!$C$155:$C$164,0))</f>
        <v>0</v>
      </c>
      <c r="P361" s="122">
        <f>INDEX('Regulatory Asset Base'!T$155:T$164,                    MATCH($C344,'Regulatory Asset Base'!$C$155:$C$164,0))</f>
        <v>0</v>
      </c>
      <c r="Q361" s="122">
        <f>INDEX('Regulatory Asset Base'!U$155:U$164,                    MATCH($C344,'Regulatory Asset Base'!$C$155:$C$164,0))</f>
        <v>0</v>
      </c>
      <c r="R361" s="122">
        <f>INDEX('Regulatory Asset Base'!V$155:V$164,                    MATCH($C344,'Regulatory Asset Base'!$C$155:$C$164,0))</f>
        <v>0</v>
      </c>
      <c r="S361" s="122">
        <f>INDEX('Regulatory Asset Base'!W$155:W$164,                    MATCH($C344,'Regulatory Asset Base'!$C$155:$C$164,0))</f>
        <v>0</v>
      </c>
      <c r="T361" s="122">
        <f>INDEX('Regulatory Asset Base'!X$155:X$164,                    MATCH($C344,'Regulatory Asset Base'!$C$155:$C$164,0))</f>
        <v>0</v>
      </c>
      <c r="U361" s="122">
        <f>INDEX('Regulatory Asset Base'!Y$155:Y$164,                    MATCH($C344,'Regulatory Asset Base'!$C$155:$C$164,0))</f>
        <v>0</v>
      </c>
      <c r="V361" s="122">
        <f>INDEX('Regulatory Asset Base'!Z$155:Z$164,                    MATCH($C344,'Regulatory Asset Base'!$C$155:$C$164,0))</f>
        <v>0</v>
      </c>
      <c r="W361" s="122">
        <f>INDEX('Regulatory Asset Base'!AA$155:AA$164,                    MATCH($C344,'Regulatory Asset Base'!$C$155:$C$164,0))</f>
        <v>0</v>
      </c>
      <c r="X361" s="122">
        <f>INDEX('Regulatory Asset Base'!AB$155:AB$164,                    MATCH($C344,'Regulatory Asset Base'!$C$155:$C$164,0))</f>
        <v>0</v>
      </c>
      <c r="Y361" s="122">
        <f>INDEX('Regulatory Asset Base'!AC$155:AC$164,                    MATCH($C344,'Regulatory Asset Base'!$C$155:$C$164,0))</f>
        <v>0</v>
      </c>
      <c r="Z361" s="122">
        <f>INDEX('Regulatory Asset Base'!AD$155:AD$164,                    MATCH($C344,'Regulatory Asset Base'!$C$155:$C$164,0))</f>
        <v>0</v>
      </c>
      <c r="AA361" s="122">
        <f>INDEX('Regulatory Asset Base'!AE$155:AE$164,                    MATCH($C344,'Regulatory Asset Base'!$C$155:$C$164,0))</f>
        <v>0</v>
      </c>
      <c r="AB361" s="122">
        <f>INDEX('Regulatory Asset Base'!AF$155:AF$164,                    MATCH($C344,'Regulatory Asset Base'!$C$155:$C$164,0))</f>
        <v>0</v>
      </c>
      <c r="AC361" s="122">
        <f>INDEX('Regulatory Asset Base'!AG$155:AG$164,                    MATCH($C344,'Regulatory Asset Base'!$C$155:$C$164,0))</f>
        <v>0</v>
      </c>
      <c r="AD361" s="122">
        <f>INDEX('Regulatory Asset Base'!AH$155:AH$164,                    MATCH($C344,'Regulatory Asset Base'!$C$155:$C$164,0))</f>
        <v>0</v>
      </c>
    </row>
    <row r="362" spans="1:30">
      <c r="A362" s="68"/>
      <c r="B362" s="68"/>
      <c r="C362" s="69" t="s">
        <v>104</v>
      </c>
      <c r="D362" s="129" t="s">
        <v>60</v>
      </c>
      <c r="E362" s="5"/>
      <c r="F362" s="122">
        <f>F393</f>
        <v>0</v>
      </c>
      <c r="G362" s="122">
        <f ca="1">G393</f>
        <v>0</v>
      </c>
      <c r="H362" s="122">
        <f ca="1">H393</f>
        <v>0</v>
      </c>
      <c r="I362" s="122">
        <f t="shared" ref="I362:AD362" ca="1" si="148">I393</f>
        <v>0</v>
      </c>
      <c r="J362" s="122">
        <f t="shared" ca="1" si="148"/>
        <v>0</v>
      </c>
      <c r="K362" s="122">
        <f t="shared" ca="1" si="148"/>
        <v>0</v>
      </c>
      <c r="L362" s="122">
        <f t="shared" ca="1" si="148"/>
        <v>0</v>
      </c>
      <c r="M362" s="122">
        <f t="shared" ca="1" si="148"/>
        <v>0</v>
      </c>
      <c r="N362" s="122">
        <f t="shared" ca="1" si="148"/>
        <v>0</v>
      </c>
      <c r="O362" s="122">
        <f t="shared" ca="1" si="148"/>
        <v>0</v>
      </c>
      <c r="P362" s="122">
        <f t="shared" ca="1" si="148"/>
        <v>0</v>
      </c>
      <c r="Q362" s="122">
        <f t="shared" ca="1" si="148"/>
        <v>0</v>
      </c>
      <c r="R362" s="122">
        <f t="shared" ca="1" si="148"/>
        <v>0</v>
      </c>
      <c r="S362" s="122">
        <f t="shared" ca="1" si="148"/>
        <v>0</v>
      </c>
      <c r="T362" s="122">
        <f t="shared" ca="1" si="148"/>
        <v>0</v>
      </c>
      <c r="U362" s="122">
        <f t="shared" ca="1" si="148"/>
        <v>0</v>
      </c>
      <c r="V362" s="122">
        <f t="shared" ca="1" si="148"/>
        <v>0</v>
      </c>
      <c r="W362" s="122">
        <f t="shared" ca="1" si="148"/>
        <v>0</v>
      </c>
      <c r="X362" s="122">
        <f t="shared" ca="1" si="148"/>
        <v>0</v>
      </c>
      <c r="Y362" s="122">
        <f t="shared" ca="1" si="148"/>
        <v>0</v>
      </c>
      <c r="Z362" s="122">
        <f t="shared" ca="1" si="148"/>
        <v>0</v>
      </c>
      <c r="AA362" s="122">
        <f t="shared" ca="1" si="148"/>
        <v>0</v>
      </c>
      <c r="AB362" s="122">
        <f t="shared" ca="1" si="148"/>
        <v>0</v>
      </c>
      <c r="AC362" s="122">
        <f t="shared" ca="1" si="148"/>
        <v>0</v>
      </c>
      <c r="AD362" s="122">
        <f t="shared" si="148"/>
        <v>0</v>
      </c>
    </row>
    <row r="363" spans="1:30">
      <c r="A363" s="68"/>
      <c r="B363" s="68"/>
      <c r="C363" s="69" t="s">
        <v>105</v>
      </c>
      <c r="D363" s="129" t="s">
        <v>60</v>
      </c>
      <c r="E363" s="5"/>
      <c r="F363" s="122">
        <f t="shared" ref="F363:G363" si="149">SUM(F359:F361)-F362</f>
        <v>0</v>
      </c>
      <c r="G363" s="122">
        <f t="shared" ca="1" si="149"/>
        <v>0</v>
      </c>
      <c r="H363" s="122">
        <f ca="1">SUM(H359:H361)-H362</f>
        <v>0</v>
      </c>
      <c r="I363" s="122">
        <f t="shared" ref="I363:J363" ca="1" si="150">SUM(I359:I361)-I362</f>
        <v>0</v>
      </c>
      <c r="J363" s="124">
        <f t="shared" ca="1" si="150"/>
        <v>0</v>
      </c>
      <c r="K363" s="124">
        <f t="shared" ref="K363:M363" ca="1" si="151">SUM(K359:K361)-K362</f>
        <v>0</v>
      </c>
      <c r="L363" s="124">
        <f t="shared" ca="1" si="151"/>
        <v>0</v>
      </c>
      <c r="M363" s="124">
        <f t="shared" ca="1" si="151"/>
        <v>0</v>
      </c>
      <c r="N363" s="124">
        <f t="shared" ref="N363:AD363" ca="1" si="152">SUM(N359:N361)-N362</f>
        <v>0</v>
      </c>
      <c r="O363" s="124">
        <f t="shared" ca="1" si="152"/>
        <v>0</v>
      </c>
      <c r="P363" s="124">
        <f t="shared" ca="1" si="152"/>
        <v>0</v>
      </c>
      <c r="Q363" s="124">
        <f t="shared" ca="1" si="152"/>
        <v>0</v>
      </c>
      <c r="R363" s="124">
        <f t="shared" ca="1" si="152"/>
        <v>0</v>
      </c>
      <c r="S363" s="124">
        <f t="shared" ca="1" si="152"/>
        <v>0</v>
      </c>
      <c r="T363" s="124">
        <f t="shared" ca="1" si="152"/>
        <v>0</v>
      </c>
      <c r="U363" s="124">
        <f t="shared" ca="1" si="152"/>
        <v>0</v>
      </c>
      <c r="V363" s="124">
        <f t="shared" ca="1" si="152"/>
        <v>0</v>
      </c>
      <c r="W363" s="124">
        <f t="shared" ca="1" si="152"/>
        <v>0</v>
      </c>
      <c r="X363" s="124">
        <f t="shared" ca="1" si="152"/>
        <v>0</v>
      </c>
      <c r="Y363" s="124">
        <f t="shared" ca="1" si="152"/>
        <v>0</v>
      </c>
      <c r="Z363" s="124">
        <f t="shared" ca="1" si="152"/>
        <v>0</v>
      </c>
      <c r="AA363" s="124">
        <f t="shared" ca="1" si="152"/>
        <v>0</v>
      </c>
      <c r="AB363" s="122">
        <f t="shared" ca="1" si="152"/>
        <v>0</v>
      </c>
      <c r="AC363" s="122">
        <f t="shared" ca="1" si="152"/>
        <v>0</v>
      </c>
      <c r="AD363" s="122">
        <f t="shared" ca="1" si="152"/>
        <v>0</v>
      </c>
    </row>
    <row r="364" spans="1:30">
      <c r="A364" s="5"/>
      <c r="B364" s="5"/>
      <c r="C364" s="5"/>
      <c r="D364" s="129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</row>
    <row r="365" spans="1:30">
      <c r="A365" s="5"/>
      <c r="B365" s="5"/>
      <c r="C365" s="5"/>
      <c r="D365" s="129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</row>
    <row r="366" spans="1:30">
      <c r="A366" s="68"/>
      <c r="B366" s="68"/>
      <c r="C366" s="69" t="s">
        <v>106</v>
      </c>
      <c r="D366" s="129" t="s">
        <v>60</v>
      </c>
      <c r="E366" s="5"/>
      <c r="F366" s="126">
        <f>F355</f>
        <v>483536.72576559975</v>
      </c>
      <c r="G366" s="124">
        <f ca="1">F366+G361-(G353+G362)</f>
        <v>386829.38061247981</v>
      </c>
      <c r="H366" s="124">
        <f t="shared" ref="H366:AD366" ca="1" si="153">G366+H361-(H353+H362)</f>
        <v>290122.03545935987</v>
      </c>
      <c r="I366" s="124">
        <f t="shared" ca="1" si="153"/>
        <v>193414.69030623994</v>
      </c>
      <c r="J366" s="124">
        <f t="shared" ca="1" si="153"/>
        <v>96707.345153119983</v>
      </c>
      <c r="K366" s="124">
        <f t="shared" ca="1" si="153"/>
        <v>0</v>
      </c>
      <c r="L366" s="124">
        <f t="shared" ca="1" si="153"/>
        <v>0</v>
      </c>
      <c r="M366" s="124">
        <f t="shared" ca="1" si="153"/>
        <v>0</v>
      </c>
      <c r="N366" s="124">
        <f t="shared" ca="1" si="153"/>
        <v>0</v>
      </c>
      <c r="O366" s="124">
        <f t="shared" ca="1" si="153"/>
        <v>0</v>
      </c>
      <c r="P366" s="124">
        <f t="shared" ca="1" si="153"/>
        <v>0</v>
      </c>
      <c r="Q366" s="124">
        <f t="shared" ca="1" si="153"/>
        <v>0</v>
      </c>
      <c r="R366" s="124">
        <f t="shared" ca="1" si="153"/>
        <v>0</v>
      </c>
      <c r="S366" s="124">
        <f t="shared" ca="1" si="153"/>
        <v>0</v>
      </c>
      <c r="T366" s="124">
        <f t="shared" ca="1" si="153"/>
        <v>0</v>
      </c>
      <c r="U366" s="124">
        <f t="shared" ca="1" si="153"/>
        <v>0</v>
      </c>
      <c r="V366" s="124">
        <f t="shared" ca="1" si="153"/>
        <v>0</v>
      </c>
      <c r="W366" s="124">
        <f t="shared" ca="1" si="153"/>
        <v>0</v>
      </c>
      <c r="X366" s="124">
        <f t="shared" ca="1" si="153"/>
        <v>0</v>
      </c>
      <c r="Y366" s="124">
        <f t="shared" ca="1" si="153"/>
        <v>0</v>
      </c>
      <c r="Z366" s="124">
        <f t="shared" ca="1" si="153"/>
        <v>0</v>
      </c>
      <c r="AA366" s="124">
        <f t="shared" ca="1" si="153"/>
        <v>0</v>
      </c>
      <c r="AB366" s="124">
        <f t="shared" ca="1" si="153"/>
        <v>0</v>
      </c>
      <c r="AC366" s="124">
        <f t="shared" ca="1" si="153"/>
        <v>0</v>
      </c>
      <c r="AD366" s="124">
        <f t="shared" ca="1" si="153"/>
        <v>0</v>
      </c>
    </row>
    <row r="367" spans="1:30">
      <c r="A367" s="68"/>
      <c r="B367" s="68"/>
      <c r="C367" s="67" t="s">
        <v>107</v>
      </c>
      <c r="D367" s="129" t="s">
        <v>60</v>
      </c>
      <c r="E367" s="5"/>
      <c r="F367" s="122">
        <f t="shared" ref="F367" si="154">(F392+F353)</f>
        <v>0</v>
      </c>
      <c r="G367" s="124">
        <f ca="1">(G353+G362)</f>
        <v>96707.345153119953</v>
      </c>
      <c r="H367" s="124">
        <f ca="1">(H353+H362)</f>
        <v>96707.345153119953</v>
      </c>
      <c r="I367" s="124">
        <f ca="1">(I353+I362)</f>
        <v>96707.345153119953</v>
      </c>
      <c r="J367" s="124">
        <f t="shared" ref="J367:AD367" ca="1" si="155">(J353+J362)</f>
        <v>96707.345153119953</v>
      </c>
      <c r="K367" s="124">
        <f t="shared" ca="1" si="155"/>
        <v>96707.345153119953</v>
      </c>
      <c r="L367" s="124">
        <f t="shared" ca="1" si="155"/>
        <v>0</v>
      </c>
      <c r="M367" s="124">
        <f t="shared" ca="1" si="155"/>
        <v>0</v>
      </c>
      <c r="N367" s="124">
        <f t="shared" ca="1" si="155"/>
        <v>0</v>
      </c>
      <c r="O367" s="124">
        <f t="shared" ca="1" si="155"/>
        <v>0</v>
      </c>
      <c r="P367" s="124">
        <f t="shared" ca="1" si="155"/>
        <v>0</v>
      </c>
      <c r="Q367" s="124">
        <f t="shared" ca="1" si="155"/>
        <v>0</v>
      </c>
      <c r="R367" s="124">
        <f t="shared" ca="1" si="155"/>
        <v>0</v>
      </c>
      <c r="S367" s="124">
        <f t="shared" ca="1" si="155"/>
        <v>0</v>
      </c>
      <c r="T367" s="124">
        <f t="shared" ca="1" si="155"/>
        <v>0</v>
      </c>
      <c r="U367" s="124">
        <f t="shared" ca="1" si="155"/>
        <v>0</v>
      </c>
      <c r="V367" s="124">
        <f t="shared" ca="1" si="155"/>
        <v>0</v>
      </c>
      <c r="W367" s="124">
        <f t="shared" ca="1" si="155"/>
        <v>0</v>
      </c>
      <c r="X367" s="124">
        <f t="shared" ca="1" si="155"/>
        <v>0</v>
      </c>
      <c r="Y367" s="124">
        <f t="shared" ca="1" si="155"/>
        <v>0</v>
      </c>
      <c r="Z367" s="124">
        <f t="shared" ca="1" si="155"/>
        <v>0</v>
      </c>
      <c r="AA367" s="124">
        <f t="shared" ca="1" si="155"/>
        <v>0</v>
      </c>
      <c r="AB367" s="124">
        <f t="shared" ca="1" si="155"/>
        <v>0</v>
      </c>
      <c r="AC367" s="124">
        <f t="shared" ca="1" si="155"/>
        <v>0</v>
      </c>
      <c r="AD367" s="124">
        <f t="shared" si="155"/>
        <v>0</v>
      </c>
    </row>
    <row r="368" spans="1:30">
      <c r="A368" s="70"/>
      <c r="B368" s="71"/>
      <c r="C368" s="68"/>
      <c r="D368" s="132"/>
      <c r="E368" s="5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68"/>
      <c r="Q368" s="68"/>
      <c r="R368" s="68"/>
      <c r="S368" s="68"/>
      <c r="T368" s="68"/>
      <c r="U368" s="68"/>
    </row>
    <row r="369" spans="1:30">
      <c r="A369" s="7"/>
      <c r="B369" s="38"/>
      <c r="C369" s="72" t="s">
        <v>108</v>
      </c>
      <c r="D369" s="132"/>
      <c r="E369" s="5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7"/>
    </row>
    <row r="370" spans="1:30">
      <c r="A370" s="7"/>
      <c r="B370" s="38"/>
      <c r="C370" s="72"/>
      <c r="D370" s="132"/>
      <c r="E370" s="5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</row>
    <row r="371" spans="1:30">
      <c r="A371" s="7"/>
      <c r="B371" s="38"/>
      <c r="C371" s="72"/>
      <c r="D371" s="132"/>
      <c r="E371" s="5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</row>
    <row r="372" spans="1:30">
      <c r="A372" s="8"/>
      <c r="B372" s="62"/>
      <c r="C372" s="11" t="s">
        <v>109</v>
      </c>
      <c r="D372" s="132"/>
      <c r="E372" s="7" t="str">
        <f>C361</f>
        <v>Additional Asset - nominal value</v>
      </c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</row>
    <row r="373" spans="1:30" ht="12" customHeight="1">
      <c r="A373" s="73"/>
      <c r="B373" s="62"/>
      <c r="C373" s="74">
        <f>Assumptions!$E$10</f>
        <v>2025</v>
      </c>
      <c r="D373" s="132" t="s">
        <v>60</v>
      </c>
      <c r="E373" s="127"/>
      <c r="F373" s="127">
        <f t="shared" ref="F373:O382" si="156">IF(F$4&lt;$C373,0,IF(F$4&gt;=$C373+$D$15,0,$E373/$D$15))</f>
        <v>0</v>
      </c>
      <c r="G373" s="127">
        <f t="shared" si="156"/>
        <v>0</v>
      </c>
      <c r="H373" s="127">
        <f t="shared" si="156"/>
        <v>0</v>
      </c>
      <c r="I373" s="127">
        <f t="shared" si="156"/>
        <v>0</v>
      </c>
      <c r="J373" s="127">
        <f t="shared" si="156"/>
        <v>0</v>
      </c>
      <c r="K373" s="127">
        <f t="shared" si="156"/>
        <v>0</v>
      </c>
      <c r="L373" s="127">
        <f t="shared" si="156"/>
        <v>0</v>
      </c>
      <c r="M373" s="127">
        <f t="shared" si="156"/>
        <v>0</v>
      </c>
      <c r="N373" s="127">
        <f t="shared" si="156"/>
        <v>0</v>
      </c>
      <c r="O373" s="127">
        <f t="shared" si="156"/>
        <v>0</v>
      </c>
      <c r="P373" s="127">
        <f t="shared" ref="P373:AD382" si="157">IF(P$4&lt;$C373,0,IF(P$4&gt;=$C373+$D$15,0,$E373/$D$15))</f>
        <v>0</v>
      </c>
      <c r="Q373" s="127">
        <f t="shared" si="157"/>
        <v>0</v>
      </c>
      <c r="R373" s="127">
        <f t="shared" si="157"/>
        <v>0</v>
      </c>
      <c r="S373" s="127">
        <f t="shared" si="157"/>
        <v>0</v>
      </c>
      <c r="T373" s="127">
        <f t="shared" si="157"/>
        <v>0</v>
      </c>
      <c r="U373" s="127">
        <f t="shared" si="157"/>
        <v>0</v>
      </c>
      <c r="V373" s="127">
        <f t="shared" si="157"/>
        <v>0</v>
      </c>
      <c r="W373" s="127">
        <f t="shared" si="157"/>
        <v>0</v>
      </c>
      <c r="X373" s="127">
        <f t="shared" si="157"/>
        <v>0</v>
      </c>
      <c r="Y373" s="127">
        <f t="shared" si="157"/>
        <v>0</v>
      </c>
      <c r="Z373" s="127">
        <f t="shared" si="157"/>
        <v>0</v>
      </c>
      <c r="AA373" s="127">
        <f t="shared" si="157"/>
        <v>0</v>
      </c>
      <c r="AB373" s="127">
        <f t="shared" si="157"/>
        <v>0</v>
      </c>
      <c r="AC373" s="127">
        <f t="shared" si="157"/>
        <v>0</v>
      </c>
      <c r="AD373" s="127">
        <f t="shared" si="157"/>
        <v>0</v>
      </c>
    </row>
    <row r="374" spans="1:30">
      <c r="A374" s="75"/>
      <c r="B374" s="61"/>
      <c r="C374" s="74">
        <f>C373+1</f>
        <v>2026</v>
      </c>
      <c r="D374" s="132" t="s">
        <v>60</v>
      </c>
      <c r="E374" s="127">
        <f ca="1">OFFSET('Regulatory Asset Base'!$K$155,$D344-1,0)</f>
        <v>0</v>
      </c>
      <c r="F374" s="127">
        <f t="shared" si="156"/>
        <v>0</v>
      </c>
      <c r="G374" s="127">
        <f t="shared" ca="1" si="156"/>
        <v>0</v>
      </c>
      <c r="H374" s="127">
        <f t="shared" ca="1" si="156"/>
        <v>0</v>
      </c>
      <c r="I374" s="127">
        <f t="shared" ca="1" si="156"/>
        <v>0</v>
      </c>
      <c r="J374" s="127">
        <f t="shared" ca="1" si="156"/>
        <v>0</v>
      </c>
      <c r="K374" s="127">
        <f t="shared" ca="1" si="156"/>
        <v>0</v>
      </c>
      <c r="L374" s="127">
        <f t="shared" si="156"/>
        <v>0</v>
      </c>
      <c r="M374" s="127">
        <f t="shared" si="156"/>
        <v>0</v>
      </c>
      <c r="N374" s="127">
        <f t="shared" si="156"/>
        <v>0</v>
      </c>
      <c r="O374" s="127">
        <f t="shared" si="156"/>
        <v>0</v>
      </c>
      <c r="P374" s="127">
        <f t="shared" si="157"/>
        <v>0</v>
      </c>
      <c r="Q374" s="127">
        <f t="shared" si="157"/>
        <v>0</v>
      </c>
      <c r="R374" s="127">
        <f t="shared" si="157"/>
        <v>0</v>
      </c>
      <c r="S374" s="127">
        <f t="shared" si="157"/>
        <v>0</v>
      </c>
      <c r="T374" s="127">
        <f t="shared" si="157"/>
        <v>0</v>
      </c>
      <c r="U374" s="127">
        <f t="shared" si="157"/>
        <v>0</v>
      </c>
      <c r="V374" s="127">
        <f t="shared" si="157"/>
        <v>0</v>
      </c>
      <c r="W374" s="127">
        <f t="shared" si="157"/>
        <v>0</v>
      </c>
      <c r="X374" s="127">
        <f t="shared" si="157"/>
        <v>0</v>
      </c>
      <c r="Y374" s="127">
        <f t="shared" si="157"/>
        <v>0</v>
      </c>
      <c r="Z374" s="127">
        <f t="shared" si="157"/>
        <v>0</v>
      </c>
      <c r="AA374" s="127">
        <f t="shared" si="157"/>
        <v>0</v>
      </c>
      <c r="AB374" s="127">
        <f t="shared" si="157"/>
        <v>0</v>
      </c>
      <c r="AC374" s="127">
        <f t="shared" si="157"/>
        <v>0</v>
      </c>
      <c r="AD374" s="127">
        <f t="shared" si="157"/>
        <v>0</v>
      </c>
    </row>
    <row r="375" spans="1:30">
      <c r="B375" s="49"/>
      <c r="C375" s="74">
        <f t="shared" ref="C375:C392" si="158">C374+1</f>
        <v>2027</v>
      </c>
      <c r="D375" s="132" t="s">
        <v>60</v>
      </c>
      <c r="E375" s="127">
        <f ca="1">OFFSET('Regulatory Asset Base'!$L$155,$D344-1,0)</f>
        <v>0</v>
      </c>
      <c r="F375" s="127">
        <f t="shared" si="156"/>
        <v>0</v>
      </c>
      <c r="G375" s="127">
        <f t="shared" si="156"/>
        <v>0</v>
      </c>
      <c r="H375" s="127">
        <f t="shared" ca="1" si="156"/>
        <v>0</v>
      </c>
      <c r="I375" s="127">
        <f t="shared" ca="1" si="156"/>
        <v>0</v>
      </c>
      <c r="J375" s="127">
        <f t="shared" ca="1" si="156"/>
        <v>0</v>
      </c>
      <c r="K375" s="127">
        <f t="shared" ca="1" si="156"/>
        <v>0</v>
      </c>
      <c r="L375" s="127">
        <f t="shared" ca="1" si="156"/>
        <v>0</v>
      </c>
      <c r="M375" s="127">
        <f t="shared" si="156"/>
        <v>0</v>
      </c>
      <c r="N375" s="127">
        <f t="shared" si="156"/>
        <v>0</v>
      </c>
      <c r="O375" s="127">
        <f t="shared" si="156"/>
        <v>0</v>
      </c>
      <c r="P375" s="127">
        <f t="shared" si="157"/>
        <v>0</v>
      </c>
      <c r="Q375" s="127">
        <f t="shared" si="157"/>
        <v>0</v>
      </c>
      <c r="R375" s="127">
        <f t="shared" si="157"/>
        <v>0</v>
      </c>
      <c r="S375" s="127">
        <f t="shared" si="157"/>
        <v>0</v>
      </c>
      <c r="T375" s="127">
        <f t="shared" si="157"/>
        <v>0</v>
      </c>
      <c r="U375" s="127">
        <f t="shared" si="157"/>
        <v>0</v>
      </c>
      <c r="V375" s="127">
        <f t="shared" si="157"/>
        <v>0</v>
      </c>
      <c r="W375" s="127">
        <f t="shared" si="157"/>
        <v>0</v>
      </c>
      <c r="X375" s="127">
        <f t="shared" si="157"/>
        <v>0</v>
      </c>
      <c r="Y375" s="127">
        <f t="shared" si="157"/>
        <v>0</v>
      </c>
      <c r="Z375" s="127">
        <f t="shared" si="157"/>
        <v>0</v>
      </c>
      <c r="AA375" s="127">
        <f t="shared" si="157"/>
        <v>0</v>
      </c>
      <c r="AB375" s="127">
        <f t="shared" si="157"/>
        <v>0</v>
      </c>
      <c r="AC375" s="127">
        <f t="shared" si="157"/>
        <v>0</v>
      </c>
      <c r="AD375" s="127">
        <f t="shared" si="157"/>
        <v>0</v>
      </c>
    </row>
    <row r="376" spans="1:30">
      <c r="B376" s="49"/>
      <c r="C376" s="74">
        <f t="shared" si="158"/>
        <v>2028</v>
      </c>
      <c r="D376" s="132" t="s">
        <v>60</v>
      </c>
      <c r="E376" s="127">
        <f ca="1">OFFSET('Regulatory Asset Base'!$M$155,$D344-1,0)</f>
        <v>0</v>
      </c>
      <c r="F376" s="127">
        <f t="shared" si="156"/>
        <v>0</v>
      </c>
      <c r="G376" s="127">
        <f t="shared" si="156"/>
        <v>0</v>
      </c>
      <c r="H376" s="127">
        <f t="shared" si="156"/>
        <v>0</v>
      </c>
      <c r="I376" s="127">
        <f t="shared" ca="1" si="156"/>
        <v>0</v>
      </c>
      <c r="J376" s="127">
        <f t="shared" ca="1" si="156"/>
        <v>0</v>
      </c>
      <c r="K376" s="127">
        <f t="shared" ca="1" si="156"/>
        <v>0</v>
      </c>
      <c r="L376" s="127">
        <f t="shared" ca="1" si="156"/>
        <v>0</v>
      </c>
      <c r="M376" s="127">
        <f t="shared" ca="1" si="156"/>
        <v>0</v>
      </c>
      <c r="N376" s="127">
        <f t="shared" si="156"/>
        <v>0</v>
      </c>
      <c r="O376" s="127">
        <f t="shared" si="156"/>
        <v>0</v>
      </c>
      <c r="P376" s="127">
        <f t="shared" si="157"/>
        <v>0</v>
      </c>
      <c r="Q376" s="127">
        <f t="shared" si="157"/>
        <v>0</v>
      </c>
      <c r="R376" s="127">
        <f t="shared" si="157"/>
        <v>0</v>
      </c>
      <c r="S376" s="127">
        <f t="shared" si="157"/>
        <v>0</v>
      </c>
      <c r="T376" s="127">
        <f t="shared" si="157"/>
        <v>0</v>
      </c>
      <c r="U376" s="127">
        <f t="shared" si="157"/>
        <v>0</v>
      </c>
      <c r="V376" s="127">
        <f t="shared" si="157"/>
        <v>0</v>
      </c>
      <c r="W376" s="127">
        <f t="shared" si="157"/>
        <v>0</v>
      </c>
      <c r="X376" s="127">
        <f t="shared" si="157"/>
        <v>0</v>
      </c>
      <c r="Y376" s="127">
        <f t="shared" si="157"/>
        <v>0</v>
      </c>
      <c r="Z376" s="127">
        <f t="shared" si="157"/>
        <v>0</v>
      </c>
      <c r="AA376" s="127">
        <f t="shared" si="157"/>
        <v>0</v>
      </c>
      <c r="AB376" s="127">
        <f t="shared" si="157"/>
        <v>0</v>
      </c>
      <c r="AC376" s="127">
        <f t="shared" si="157"/>
        <v>0</v>
      </c>
      <c r="AD376" s="127">
        <f t="shared" si="157"/>
        <v>0</v>
      </c>
    </row>
    <row r="377" spans="1:30">
      <c r="B377" s="49"/>
      <c r="C377" s="74">
        <f t="shared" si="158"/>
        <v>2029</v>
      </c>
      <c r="D377" s="132" t="s">
        <v>60</v>
      </c>
      <c r="E377" s="127">
        <f ca="1">OFFSET('Regulatory Asset Base'!$N$155,$D344-1,0)</f>
        <v>0</v>
      </c>
      <c r="F377" s="127">
        <f t="shared" si="156"/>
        <v>0</v>
      </c>
      <c r="G377" s="127">
        <f t="shared" si="156"/>
        <v>0</v>
      </c>
      <c r="H377" s="127">
        <f t="shared" si="156"/>
        <v>0</v>
      </c>
      <c r="I377" s="127">
        <f t="shared" si="156"/>
        <v>0</v>
      </c>
      <c r="J377" s="127">
        <f t="shared" ca="1" si="156"/>
        <v>0</v>
      </c>
      <c r="K377" s="127">
        <f t="shared" ca="1" si="156"/>
        <v>0</v>
      </c>
      <c r="L377" s="127">
        <f t="shared" ca="1" si="156"/>
        <v>0</v>
      </c>
      <c r="M377" s="127">
        <f t="shared" ca="1" si="156"/>
        <v>0</v>
      </c>
      <c r="N377" s="127">
        <f t="shared" ca="1" si="156"/>
        <v>0</v>
      </c>
      <c r="O377" s="127">
        <f t="shared" si="156"/>
        <v>0</v>
      </c>
      <c r="P377" s="127">
        <f t="shared" si="157"/>
        <v>0</v>
      </c>
      <c r="Q377" s="127">
        <f t="shared" si="157"/>
        <v>0</v>
      </c>
      <c r="R377" s="127">
        <f t="shared" si="157"/>
        <v>0</v>
      </c>
      <c r="S377" s="127">
        <f t="shared" si="157"/>
        <v>0</v>
      </c>
      <c r="T377" s="127">
        <f t="shared" si="157"/>
        <v>0</v>
      </c>
      <c r="U377" s="127">
        <f t="shared" si="157"/>
        <v>0</v>
      </c>
      <c r="V377" s="127">
        <f t="shared" si="157"/>
        <v>0</v>
      </c>
      <c r="W377" s="127">
        <f t="shared" si="157"/>
        <v>0</v>
      </c>
      <c r="X377" s="127">
        <f t="shared" si="157"/>
        <v>0</v>
      </c>
      <c r="Y377" s="127">
        <f t="shared" si="157"/>
        <v>0</v>
      </c>
      <c r="Z377" s="127">
        <f t="shared" si="157"/>
        <v>0</v>
      </c>
      <c r="AA377" s="127">
        <f t="shared" si="157"/>
        <v>0</v>
      </c>
      <c r="AB377" s="127">
        <f t="shared" si="157"/>
        <v>0</v>
      </c>
      <c r="AC377" s="127">
        <f t="shared" si="157"/>
        <v>0</v>
      </c>
      <c r="AD377" s="127">
        <f t="shared" si="157"/>
        <v>0</v>
      </c>
    </row>
    <row r="378" spans="1:30">
      <c r="B378" s="49"/>
      <c r="C378" s="74">
        <f t="shared" si="158"/>
        <v>2030</v>
      </c>
      <c r="D378" s="132" t="s">
        <v>60</v>
      </c>
      <c r="E378" s="127">
        <f ca="1">OFFSET('Regulatory Asset Base'!$O$155,$D344-1,0)</f>
        <v>0</v>
      </c>
      <c r="F378" s="127">
        <f t="shared" si="156"/>
        <v>0</v>
      </c>
      <c r="G378" s="127">
        <f t="shared" si="156"/>
        <v>0</v>
      </c>
      <c r="H378" s="127">
        <f t="shared" si="156"/>
        <v>0</v>
      </c>
      <c r="I378" s="127">
        <f t="shared" si="156"/>
        <v>0</v>
      </c>
      <c r="J378" s="127">
        <f t="shared" si="156"/>
        <v>0</v>
      </c>
      <c r="K378" s="127">
        <f t="shared" ca="1" si="156"/>
        <v>0</v>
      </c>
      <c r="L378" s="127">
        <f t="shared" ca="1" si="156"/>
        <v>0</v>
      </c>
      <c r="M378" s="127">
        <f t="shared" ca="1" si="156"/>
        <v>0</v>
      </c>
      <c r="N378" s="127">
        <f t="shared" ca="1" si="156"/>
        <v>0</v>
      </c>
      <c r="O378" s="127">
        <f t="shared" ca="1" si="156"/>
        <v>0</v>
      </c>
      <c r="P378" s="127">
        <f t="shared" si="157"/>
        <v>0</v>
      </c>
      <c r="Q378" s="127">
        <f t="shared" si="157"/>
        <v>0</v>
      </c>
      <c r="R378" s="127">
        <f t="shared" si="157"/>
        <v>0</v>
      </c>
      <c r="S378" s="127">
        <f t="shared" si="157"/>
        <v>0</v>
      </c>
      <c r="T378" s="127">
        <f t="shared" si="157"/>
        <v>0</v>
      </c>
      <c r="U378" s="127">
        <f t="shared" si="157"/>
        <v>0</v>
      </c>
      <c r="V378" s="127">
        <f t="shared" si="157"/>
        <v>0</v>
      </c>
      <c r="W378" s="127">
        <f t="shared" si="157"/>
        <v>0</v>
      </c>
      <c r="X378" s="127">
        <f t="shared" si="157"/>
        <v>0</v>
      </c>
      <c r="Y378" s="127">
        <f t="shared" si="157"/>
        <v>0</v>
      </c>
      <c r="Z378" s="127">
        <f t="shared" si="157"/>
        <v>0</v>
      </c>
      <c r="AA378" s="127">
        <f t="shared" si="157"/>
        <v>0</v>
      </c>
      <c r="AB378" s="127">
        <f t="shared" si="157"/>
        <v>0</v>
      </c>
      <c r="AC378" s="127">
        <f t="shared" si="157"/>
        <v>0</v>
      </c>
      <c r="AD378" s="127">
        <f t="shared" si="157"/>
        <v>0</v>
      </c>
    </row>
    <row r="379" spans="1:30">
      <c r="B379" s="49"/>
      <c r="C379" s="74">
        <f t="shared" si="158"/>
        <v>2031</v>
      </c>
      <c r="D379" s="132" t="s">
        <v>60</v>
      </c>
      <c r="E379" s="127">
        <f ca="1">OFFSET('Regulatory Asset Base'!$P$155,$D344-1,0)</f>
        <v>0</v>
      </c>
      <c r="F379" s="127">
        <f t="shared" si="156"/>
        <v>0</v>
      </c>
      <c r="G379" s="127">
        <f t="shared" si="156"/>
        <v>0</v>
      </c>
      <c r="H379" s="127">
        <f t="shared" si="156"/>
        <v>0</v>
      </c>
      <c r="I379" s="127">
        <f t="shared" si="156"/>
        <v>0</v>
      </c>
      <c r="J379" s="127">
        <f t="shared" si="156"/>
        <v>0</v>
      </c>
      <c r="K379" s="127">
        <f t="shared" si="156"/>
        <v>0</v>
      </c>
      <c r="L379" s="127">
        <f t="shared" ca="1" si="156"/>
        <v>0</v>
      </c>
      <c r="M379" s="127">
        <f t="shared" ca="1" si="156"/>
        <v>0</v>
      </c>
      <c r="N379" s="127">
        <f t="shared" ca="1" si="156"/>
        <v>0</v>
      </c>
      <c r="O379" s="127">
        <f t="shared" ca="1" si="156"/>
        <v>0</v>
      </c>
      <c r="P379" s="127">
        <f t="shared" ca="1" si="157"/>
        <v>0</v>
      </c>
      <c r="Q379" s="127">
        <f t="shared" si="157"/>
        <v>0</v>
      </c>
      <c r="R379" s="127">
        <f t="shared" si="157"/>
        <v>0</v>
      </c>
      <c r="S379" s="127">
        <f t="shared" si="157"/>
        <v>0</v>
      </c>
      <c r="T379" s="127">
        <f t="shared" si="157"/>
        <v>0</v>
      </c>
      <c r="U379" s="127">
        <f t="shared" si="157"/>
        <v>0</v>
      </c>
      <c r="V379" s="127">
        <f t="shared" si="157"/>
        <v>0</v>
      </c>
      <c r="W379" s="127">
        <f t="shared" si="157"/>
        <v>0</v>
      </c>
      <c r="X379" s="127">
        <f t="shared" si="157"/>
        <v>0</v>
      </c>
      <c r="Y379" s="127">
        <f t="shared" si="157"/>
        <v>0</v>
      </c>
      <c r="Z379" s="127">
        <f t="shared" si="157"/>
        <v>0</v>
      </c>
      <c r="AA379" s="127">
        <f t="shared" si="157"/>
        <v>0</v>
      </c>
      <c r="AB379" s="127">
        <f t="shared" si="157"/>
        <v>0</v>
      </c>
      <c r="AC379" s="127">
        <f t="shared" si="157"/>
        <v>0</v>
      </c>
      <c r="AD379" s="127">
        <f t="shared" si="157"/>
        <v>0</v>
      </c>
    </row>
    <row r="380" spans="1:30">
      <c r="A380" s="47" t="s">
        <v>110</v>
      </c>
      <c r="B380" s="49"/>
      <c r="C380" s="74">
        <f t="shared" si="158"/>
        <v>2032</v>
      </c>
      <c r="D380" s="132" t="s">
        <v>60</v>
      </c>
      <c r="E380" s="127">
        <f ca="1">OFFSET('Regulatory Asset Base'!$Q$155,$D344-1,0)</f>
        <v>0</v>
      </c>
      <c r="F380" s="127">
        <f t="shared" si="156"/>
        <v>0</v>
      </c>
      <c r="G380" s="127">
        <f t="shared" si="156"/>
        <v>0</v>
      </c>
      <c r="H380" s="127">
        <f t="shared" si="156"/>
        <v>0</v>
      </c>
      <c r="I380" s="127">
        <f t="shared" si="156"/>
        <v>0</v>
      </c>
      <c r="J380" s="127">
        <f t="shared" si="156"/>
        <v>0</v>
      </c>
      <c r="K380" s="127">
        <f t="shared" si="156"/>
        <v>0</v>
      </c>
      <c r="L380" s="127">
        <f t="shared" si="156"/>
        <v>0</v>
      </c>
      <c r="M380" s="127">
        <f t="shared" ca="1" si="156"/>
        <v>0</v>
      </c>
      <c r="N380" s="127">
        <f t="shared" ca="1" si="156"/>
        <v>0</v>
      </c>
      <c r="O380" s="127">
        <f t="shared" ca="1" si="156"/>
        <v>0</v>
      </c>
      <c r="P380" s="127">
        <f t="shared" ca="1" si="157"/>
        <v>0</v>
      </c>
      <c r="Q380" s="127">
        <f t="shared" ca="1" si="157"/>
        <v>0</v>
      </c>
      <c r="R380" s="127">
        <f t="shared" si="157"/>
        <v>0</v>
      </c>
      <c r="S380" s="127">
        <f t="shared" si="157"/>
        <v>0</v>
      </c>
      <c r="T380" s="127">
        <f t="shared" si="157"/>
        <v>0</v>
      </c>
      <c r="U380" s="127">
        <f t="shared" si="157"/>
        <v>0</v>
      </c>
      <c r="V380" s="127">
        <f t="shared" si="157"/>
        <v>0</v>
      </c>
      <c r="W380" s="127">
        <f t="shared" si="157"/>
        <v>0</v>
      </c>
      <c r="X380" s="127">
        <f t="shared" si="157"/>
        <v>0</v>
      </c>
      <c r="Y380" s="127">
        <f t="shared" si="157"/>
        <v>0</v>
      </c>
      <c r="Z380" s="127">
        <f t="shared" si="157"/>
        <v>0</v>
      </c>
      <c r="AA380" s="127">
        <f t="shared" si="157"/>
        <v>0</v>
      </c>
      <c r="AB380" s="127">
        <f t="shared" si="157"/>
        <v>0</v>
      </c>
      <c r="AC380" s="127">
        <f t="shared" si="157"/>
        <v>0</v>
      </c>
      <c r="AD380" s="127">
        <f t="shared" si="157"/>
        <v>0</v>
      </c>
    </row>
    <row r="381" spans="1:30">
      <c r="B381" s="49"/>
      <c r="C381" s="74">
        <f t="shared" si="158"/>
        <v>2033</v>
      </c>
      <c r="D381" s="132" t="s">
        <v>60</v>
      </c>
      <c r="E381" s="127">
        <f ca="1">OFFSET('Regulatory Asset Base'!$R$155,$D344-1,0)</f>
        <v>0</v>
      </c>
      <c r="F381" s="127">
        <f t="shared" si="156"/>
        <v>0</v>
      </c>
      <c r="G381" s="127">
        <f t="shared" si="156"/>
        <v>0</v>
      </c>
      <c r="H381" s="127">
        <f t="shared" si="156"/>
        <v>0</v>
      </c>
      <c r="I381" s="127">
        <f t="shared" si="156"/>
        <v>0</v>
      </c>
      <c r="J381" s="127">
        <f t="shared" si="156"/>
        <v>0</v>
      </c>
      <c r="K381" s="127">
        <f t="shared" si="156"/>
        <v>0</v>
      </c>
      <c r="L381" s="127">
        <f t="shared" si="156"/>
        <v>0</v>
      </c>
      <c r="M381" s="127">
        <f t="shared" si="156"/>
        <v>0</v>
      </c>
      <c r="N381" s="127">
        <f t="shared" ca="1" si="156"/>
        <v>0</v>
      </c>
      <c r="O381" s="127">
        <f t="shared" ca="1" si="156"/>
        <v>0</v>
      </c>
      <c r="P381" s="127">
        <f t="shared" ca="1" si="157"/>
        <v>0</v>
      </c>
      <c r="Q381" s="127">
        <f t="shared" ca="1" si="157"/>
        <v>0</v>
      </c>
      <c r="R381" s="127">
        <f t="shared" ca="1" si="157"/>
        <v>0</v>
      </c>
      <c r="S381" s="127">
        <f t="shared" si="157"/>
        <v>0</v>
      </c>
      <c r="T381" s="127">
        <f t="shared" si="157"/>
        <v>0</v>
      </c>
      <c r="U381" s="127">
        <f t="shared" si="157"/>
        <v>0</v>
      </c>
      <c r="V381" s="127">
        <f t="shared" si="157"/>
        <v>0</v>
      </c>
      <c r="W381" s="127">
        <f t="shared" si="157"/>
        <v>0</v>
      </c>
      <c r="X381" s="127">
        <f t="shared" si="157"/>
        <v>0</v>
      </c>
      <c r="Y381" s="127">
        <f t="shared" si="157"/>
        <v>0</v>
      </c>
      <c r="Z381" s="127">
        <f t="shared" si="157"/>
        <v>0</v>
      </c>
      <c r="AA381" s="127">
        <f t="shared" si="157"/>
        <v>0</v>
      </c>
      <c r="AB381" s="127">
        <f t="shared" si="157"/>
        <v>0</v>
      </c>
      <c r="AC381" s="127">
        <f t="shared" si="157"/>
        <v>0</v>
      </c>
      <c r="AD381" s="127">
        <f t="shared" si="157"/>
        <v>0</v>
      </c>
    </row>
    <row r="382" spans="1:30">
      <c r="B382" s="49"/>
      <c r="C382" s="74">
        <f t="shared" si="158"/>
        <v>2034</v>
      </c>
      <c r="D382" s="132" t="s">
        <v>60</v>
      </c>
      <c r="E382" s="127">
        <f ca="1">OFFSET('Regulatory Asset Base'!$S$155,$D344-1,0)</f>
        <v>0</v>
      </c>
      <c r="F382" s="127">
        <f t="shared" si="156"/>
        <v>0</v>
      </c>
      <c r="G382" s="127">
        <f t="shared" si="156"/>
        <v>0</v>
      </c>
      <c r="H382" s="127">
        <f t="shared" si="156"/>
        <v>0</v>
      </c>
      <c r="I382" s="127">
        <f t="shared" si="156"/>
        <v>0</v>
      </c>
      <c r="J382" s="127">
        <f t="shared" si="156"/>
        <v>0</v>
      </c>
      <c r="K382" s="127">
        <f t="shared" si="156"/>
        <v>0</v>
      </c>
      <c r="L382" s="127">
        <f t="shared" si="156"/>
        <v>0</v>
      </c>
      <c r="M382" s="127">
        <f t="shared" si="156"/>
        <v>0</v>
      </c>
      <c r="N382" s="127">
        <f t="shared" si="156"/>
        <v>0</v>
      </c>
      <c r="O382" s="127">
        <f t="shared" ca="1" si="156"/>
        <v>0</v>
      </c>
      <c r="P382" s="127">
        <f t="shared" ca="1" si="157"/>
        <v>0</v>
      </c>
      <c r="Q382" s="127">
        <f t="shared" ca="1" si="157"/>
        <v>0</v>
      </c>
      <c r="R382" s="127">
        <f t="shared" ca="1" si="157"/>
        <v>0</v>
      </c>
      <c r="S382" s="127">
        <f t="shared" ca="1" si="157"/>
        <v>0</v>
      </c>
      <c r="T382" s="127">
        <f t="shared" si="157"/>
        <v>0</v>
      </c>
      <c r="U382" s="127">
        <f t="shared" si="157"/>
        <v>0</v>
      </c>
      <c r="V382" s="127">
        <f t="shared" si="157"/>
        <v>0</v>
      </c>
      <c r="W382" s="127">
        <f t="shared" si="157"/>
        <v>0</v>
      </c>
      <c r="X382" s="127">
        <f t="shared" si="157"/>
        <v>0</v>
      </c>
      <c r="Y382" s="127">
        <f t="shared" si="157"/>
        <v>0</v>
      </c>
      <c r="Z382" s="127">
        <f t="shared" si="157"/>
        <v>0</v>
      </c>
      <c r="AA382" s="127">
        <f t="shared" si="157"/>
        <v>0</v>
      </c>
      <c r="AB382" s="127">
        <f t="shared" si="157"/>
        <v>0</v>
      </c>
      <c r="AC382" s="127">
        <f t="shared" si="157"/>
        <v>0</v>
      </c>
      <c r="AD382" s="127">
        <f t="shared" si="157"/>
        <v>0</v>
      </c>
    </row>
    <row r="383" spans="1:30">
      <c r="B383" s="49"/>
      <c r="C383" s="74">
        <f t="shared" si="158"/>
        <v>2035</v>
      </c>
      <c r="D383" s="132" t="s">
        <v>60</v>
      </c>
      <c r="E383" s="127">
        <f ca="1">OFFSET('Regulatory Asset Base'!$T$155,$D344-1,0)</f>
        <v>0</v>
      </c>
      <c r="F383" s="127">
        <f t="shared" ref="F383:O392" si="159">IF(F$4&lt;$C383,0,IF(F$4&gt;=$C383+$D$15,0,$E383/$D$15))</f>
        <v>0</v>
      </c>
      <c r="G383" s="127">
        <f t="shared" si="159"/>
        <v>0</v>
      </c>
      <c r="H383" s="127">
        <f t="shared" si="159"/>
        <v>0</v>
      </c>
      <c r="I383" s="127">
        <f t="shared" si="159"/>
        <v>0</v>
      </c>
      <c r="J383" s="127">
        <f t="shared" si="159"/>
        <v>0</v>
      </c>
      <c r="K383" s="127">
        <f t="shared" si="159"/>
        <v>0</v>
      </c>
      <c r="L383" s="127">
        <f t="shared" si="159"/>
        <v>0</v>
      </c>
      <c r="M383" s="127">
        <f t="shared" si="159"/>
        <v>0</v>
      </c>
      <c r="N383" s="127">
        <f t="shared" si="159"/>
        <v>0</v>
      </c>
      <c r="O383" s="127">
        <f t="shared" si="159"/>
        <v>0</v>
      </c>
      <c r="P383" s="127">
        <f t="shared" ref="P383:AD392" ca="1" si="160">IF(P$4&lt;$C383,0,IF(P$4&gt;=$C383+$D$15,0,$E383/$D$15))</f>
        <v>0</v>
      </c>
      <c r="Q383" s="127">
        <f t="shared" ca="1" si="160"/>
        <v>0</v>
      </c>
      <c r="R383" s="127">
        <f t="shared" ca="1" si="160"/>
        <v>0</v>
      </c>
      <c r="S383" s="127">
        <f t="shared" ca="1" si="160"/>
        <v>0</v>
      </c>
      <c r="T383" s="127">
        <f t="shared" ca="1" si="160"/>
        <v>0</v>
      </c>
      <c r="U383" s="127">
        <f t="shared" si="160"/>
        <v>0</v>
      </c>
      <c r="V383" s="127">
        <f t="shared" si="160"/>
        <v>0</v>
      </c>
      <c r="W383" s="127">
        <f t="shared" si="160"/>
        <v>0</v>
      </c>
      <c r="X383" s="127">
        <f t="shared" si="160"/>
        <v>0</v>
      </c>
      <c r="Y383" s="127">
        <f t="shared" si="160"/>
        <v>0</v>
      </c>
      <c r="Z383" s="127">
        <f t="shared" si="160"/>
        <v>0</v>
      </c>
      <c r="AA383" s="127">
        <f t="shared" si="160"/>
        <v>0</v>
      </c>
      <c r="AB383" s="127">
        <f t="shared" si="160"/>
        <v>0</v>
      </c>
      <c r="AC383" s="127">
        <f t="shared" si="160"/>
        <v>0</v>
      </c>
      <c r="AD383" s="127">
        <f t="shared" si="160"/>
        <v>0</v>
      </c>
    </row>
    <row r="384" spans="1:30">
      <c r="B384" s="49"/>
      <c r="C384" s="74">
        <f t="shared" si="158"/>
        <v>2036</v>
      </c>
      <c r="D384" s="132" t="s">
        <v>60</v>
      </c>
      <c r="E384" s="127">
        <f ca="1">OFFSET('Regulatory Asset Base'!$U$155,$D344-1,0)</f>
        <v>0</v>
      </c>
      <c r="F384" s="127">
        <f t="shared" si="159"/>
        <v>0</v>
      </c>
      <c r="G384" s="127">
        <f t="shared" si="159"/>
        <v>0</v>
      </c>
      <c r="H384" s="127">
        <f t="shared" si="159"/>
        <v>0</v>
      </c>
      <c r="I384" s="127">
        <f t="shared" si="159"/>
        <v>0</v>
      </c>
      <c r="J384" s="127">
        <f t="shared" si="159"/>
        <v>0</v>
      </c>
      <c r="K384" s="127">
        <f t="shared" si="159"/>
        <v>0</v>
      </c>
      <c r="L384" s="127">
        <f t="shared" si="159"/>
        <v>0</v>
      </c>
      <c r="M384" s="127">
        <f t="shared" si="159"/>
        <v>0</v>
      </c>
      <c r="N384" s="127">
        <f t="shared" si="159"/>
        <v>0</v>
      </c>
      <c r="O384" s="127">
        <f t="shared" si="159"/>
        <v>0</v>
      </c>
      <c r="P384" s="127">
        <f t="shared" si="160"/>
        <v>0</v>
      </c>
      <c r="Q384" s="127">
        <f t="shared" ca="1" si="160"/>
        <v>0</v>
      </c>
      <c r="R384" s="127">
        <f t="shared" ca="1" si="160"/>
        <v>0</v>
      </c>
      <c r="S384" s="127">
        <f t="shared" ca="1" si="160"/>
        <v>0</v>
      </c>
      <c r="T384" s="127">
        <f t="shared" ca="1" si="160"/>
        <v>0</v>
      </c>
      <c r="U384" s="127">
        <f t="shared" ca="1" si="160"/>
        <v>0</v>
      </c>
      <c r="V384" s="127">
        <f t="shared" si="160"/>
        <v>0</v>
      </c>
      <c r="W384" s="127">
        <f t="shared" si="160"/>
        <v>0</v>
      </c>
      <c r="X384" s="127">
        <f t="shared" si="160"/>
        <v>0</v>
      </c>
      <c r="Y384" s="127">
        <f t="shared" si="160"/>
        <v>0</v>
      </c>
      <c r="Z384" s="127">
        <f t="shared" si="160"/>
        <v>0</v>
      </c>
      <c r="AA384" s="127">
        <f t="shared" si="160"/>
        <v>0</v>
      </c>
      <c r="AB384" s="127">
        <f t="shared" si="160"/>
        <v>0</v>
      </c>
      <c r="AC384" s="127">
        <f t="shared" si="160"/>
        <v>0</v>
      </c>
      <c r="AD384" s="127">
        <f t="shared" si="160"/>
        <v>0</v>
      </c>
    </row>
    <row r="385" spans="1:30">
      <c r="B385" s="49"/>
      <c r="C385" s="74">
        <f t="shared" si="158"/>
        <v>2037</v>
      </c>
      <c r="D385" s="132" t="s">
        <v>60</v>
      </c>
      <c r="E385" s="127">
        <f ca="1">OFFSET('Regulatory Asset Base'!$V$155,$D344-1,0)</f>
        <v>0</v>
      </c>
      <c r="F385" s="127">
        <f t="shared" si="159"/>
        <v>0</v>
      </c>
      <c r="G385" s="127">
        <f t="shared" si="159"/>
        <v>0</v>
      </c>
      <c r="H385" s="127">
        <f t="shared" si="159"/>
        <v>0</v>
      </c>
      <c r="I385" s="127">
        <f t="shared" si="159"/>
        <v>0</v>
      </c>
      <c r="J385" s="127">
        <f t="shared" si="159"/>
        <v>0</v>
      </c>
      <c r="K385" s="127">
        <f t="shared" si="159"/>
        <v>0</v>
      </c>
      <c r="L385" s="127">
        <f t="shared" si="159"/>
        <v>0</v>
      </c>
      <c r="M385" s="127">
        <f t="shared" si="159"/>
        <v>0</v>
      </c>
      <c r="N385" s="127">
        <f t="shared" si="159"/>
        <v>0</v>
      </c>
      <c r="O385" s="127">
        <f t="shared" si="159"/>
        <v>0</v>
      </c>
      <c r="P385" s="127">
        <f t="shared" si="160"/>
        <v>0</v>
      </c>
      <c r="Q385" s="127">
        <f t="shared" si="160"/>
        <v>0</v>
      </c>
      <c r="R385" s="127">
        <f t="shared" ca="1" si="160"/>
        <v>0</v>
      </c>
      <c r="S385" s="127">
        <f t="shared" ca="1" si="160"/>
        <v>0</v>
      </c>
      <c r="T385" s="127">
        <f t="shared" ca="1" si="160"/>
        <v>0</v>
      </c>
      <c r="U385" s="127">
        <f t="shared" ca="1" si="160"/>
        <v>0</v>
      </c>
      <c r="V385" s="127">
        <f t="shared" ca="1" si="160"/>
        <v>0</v>
      </c>
      <c r="W385" s="127">
        <f t="shared" si="160"/>
        <v>0</v>
      </c>
      <c r="X385" s="127">
        <f t="shared" si="160"/>
        <v>0</v>
      </c>
      <c r="Y385" s="127">
        <f t="shared" si="160"/>
        <v>0</v>
      </c>
      <c r="Z385" s="127">
        <f t="shared" si="160"/>
        <v>0</v>
      </c>
      <c r="AA385" s="127">
        <f t="shared" si="160"/>
        <v>0</v>
      </c>
      <c r="AB385" s="127">
        <f t="shared" si="160"/>
        <v>0</v>
      </c>
      <c r="AC385" s="127">
        <f t="shared" si="160"/>
        <v>0</v>
      </c>
      <c r="AD385" s="127">
        <f t="shared" si="160"/>
        <v>0</v>
      </c>
    </row>
    <row r="386" spans="1:30">
      <c r="B386" s="49"/>
      <c r="C386" s="74">
        <f t="shared" si="158"/>
        <v>2038</v>
      </c>
      <c r="D386" s="132" t="s">
        <v>60</v>
      </c>
      <c r="E386" s="127">
        <f ca="1">OFFSET('Regulatory Asset Base'!$W$155,$D344-1,0)</f>
        <v>0</v>
      </c>
      <c r="F386" s="127">
        <f t="shared" si="159"/>
        <v>0</v>
      </c>
      <c r="G386" s="127">
        <f t="shared" si="159"/>
        <v>0</v>
      </c>
      <c r="H386" s="127">
        <f t="shared" si="159"/>
        <v>0</v>
      </c>
      <c r="I386" s="127">
        <f t="shared" si="159"/>
        <v>0</v>
      </c>
      <c r="J386" s="127">
        <f t="shared" si="159"/>
        <v>0</v>
      </c>
      <c r="K386" s="127">
        <f t="shared" si="159"/>
        <v>0</v>
      </c>
      <c r="L386" s="127">
        <f t="shared" si="159"/>
        <v>0</v>
      </c>
      <c r="M386" s="127">
        <f t="shared" si="159"/>
        <v>0</v>
      </c>
      <c r="N386" s="127">
        <f t="shared" si="159"/>
        <v>0</v>
      </c>
      <c r="O386" s="127">
        <f t="shared" si="159"/>
        <v>0</v>
      </c>
      <c r="P386" s="127">
        <f t="shared" si="160"/>
        <v>0</v>
      </c>
      <c r="Q386" s="127">
        <f t="shared" si="160"/>
        <v>0</v>
      </c>
      <c r="R386" s="127">
        <f t="shared" si="160"/>
        <v>0</v>
      </c>
      <c r="S386" s="127">
        <f t="shared" ca="1" si="160"/>
        <v>0</v>
      </c>
      <c r="T386" s="127">
        <f t="shared" ca="1" si="160"/>
        <v>0</v>
      </c>
      <c r="U386" s="127">
        <f t="shared" ca="1" si="160"/>
        <v>0</v>
      </c>
      <c r="V386" s="127">
        <f t="shared" ca="1" si="160"/>
        <v>0</v>
      </c>
      <c r="W386" s="127">
        <f t="shared" ca="1" si="160"/>
        <v>0</v>
      </c>
      <c r="X386" s="127">
        <f t="shared" si="160"/>
        <v>0</v>
      </c>
      <c r="Y386" s="127">
        <f t="shared" si="160"/>
        <v>0</v>
      </c>
      <c r="Z386" s="127">
        <f t="shared" si="160"/>
        <v>0</v>
      </c>
      <c r="AA386" s="127">
        <f t="shared" si="160"/>
        <v>0</v>
      </c>
      <c r="AB386" s="127">
        <f t="shared" si="160"/>
        <v>0</v>
      </c>
      <c r="AC386" s="127">
        <f t="shared" si="160"/>
        <v>0</v>
      </c>
      <c r="AD386" s="127">
        <f t="shared" si="160"/>
        <v>0</v>
      </c>
    </row>
    <row r="387" spans="1:30">
      <c r="B387" s="49"/>
      <c r="C387" s="74">
        <f t="shared" si="158"/>
        <v>2039</v>
      </c>
      <c r="D387" s="132" t="s">
        <v>60</v>
      </c>
      <c r="E387" s="127">
        <f ca="1">OFFSET('Regulatory Asset Base'!$X$155,$D344-1,0)</f>
        <v>0</v>
      </c>
      <c r="F387" s="127">
        <f t="shared" si="159"/>
        <v>0</v>
      </c>
      <c r="G387" s="127">
        <f t="shared" si="159"/>
        <v>0</v>
      </c>
      <c r="H387" s="127">
        <f t="shared" si="159"/>
        <v>0</v>
      </c>
      <c r="I387" s="127">
        <f t="shared" si="159"/>
        <v>0</v>
      </c>
      <c r="J387" s="127">
        <f t="shared" si="159"/>
        <v>0</v>
      </c>
      <c r="K387" s="127">
        <f t="shared" si="159"/>
        <v>0</v>
      </c>
      <c r="L387" s="127">
        <f t="shared" si="159"/>
        <v>0</v>
      </c>
      <c r="M387" s="127">
        <f t="shared" si="159"/>
        <v>0</v>
      </c>
      <c r="N387" s="127">
        <f t="shared" si="159"/>
        <v>0</v>
      </c>
      <c r="O387" s="127">
        <f t="shared" si="159"/>
        <v>0</v>
      </c>
      <c r="P387" s="127">
        <f t="shared" si="160"/>
        <v>0</v>
      </c>
      <c r="Q387" s="127">
        <f t="shared" si="160"/>
        <v>0</v>
      </c>
      <c r="R387" s="127">
        <f t="shared" si="160"/>
        <v>0</v>
      </c>
      <c r="S387" s="127">
        <f t="shared" si="160"/>
        <v>0</v>
      </c>
      <c r="T387" s="127">
        <f t="shared" ca="1" si="160"/>
        <v>0</v>
      </c>
      <c r="U387" s="127">
        <f t="shared" ca="1" si="160"/>
        <v>0</v>
      </c>
      <c r="V387" s="127">
        <f t="shared" ca="1" si="160"/>
        <v>0</v>
      </c>
      <c r="W387" s="127">
        <f t="shared" ca="1" si="160"/>
        <v>0</v>
      </c>
      <c r="X387" s="127">
        <f t="shared" ca="1" si="160"/>
        <v>0</v>
      </c>
      <c r="Y387" s="127">
        <f t="shared" si="160"/>
        <v>0</v>
      </c>
      <c r="Z387" s="127">
        <f t="shared" si="160"/>
        <v>0</v>
      </c>
      <c r="AA387" s="127">
        <f t="shared" si="160"/>
        <v>0</v>
      </c>
      <c r="AB387" s="127">
        <f t="shared" si="160"/>
        <v>0</v>
      </c>
      <c r="AC387" s="127">
        <f t="shared" si="160"/>
        <v>0</v>
      </c>
      <c r="AD387" s="127">
        <f t="shared" si="160"/>
        <v>0</v>
      </c>
    </row>
    <row r="388" spans="1:30">
      <c r="B388" s="49"/>
      <c r="C388" s="74">
        <f t="shared" si="158"/>
        <v>2040</v>
      </c>
      <c r="D388" s="132" t="s">
        <v>60</v>
      </c>
      <c r="E388" s="127">
        <f ca="1">OFFSET('Regulatory Asset Base'!$Y$155,$D344-1,0)</f>
        <v>0</v>
      </c>
      <c r="F388" s="127">
        <f t="shared" si="159"/>
        <v>0</v>
      </c>
      <c r="G388" s="127">
        <f t="shared" si="159"/>
        <v>0</v>
      </c>
      <c r="H388" s="127">
        <f t="shared" si="159"/>
        <v>0</v>
      </c>
      <c r="I388" s="127">
        <f t="shared" si="159"/>
        <v>0</v>
      </c>
      <c r="J388" s="127">
        <f t="shared" si="159"/>
        <v>0</v>
      </c>
      <c r="K388" s="127">
        <f t="shared" si="159"/>
        <v>0</v>
      </c>
      <c r="L388" s="127">
        <f t="shared" si="159"/>
        <v>0</v>
      </c>
      <c r="M388" s="127">
        <f t="shared" si="159"/>
        <v>0</v>
      </c>
      <c r="N388" s="127">
        <f t="shared" si="159"/>
        <v>0</v>
      </c>
      <c r="O388" s="127">
        <f t="shared" si="159"/>
        <v>0</v>
      </c>
      <c r="P388" s="127">
        <f t="shared" si="160"/>
        <v>0</v>
      </c>
      <c r="Q388" s="127">
        <f t="shared" si="160"/>
        <v>0</v>
      </c>
      <c r="R388" s="127">
        <f t="shared" si="160"/>
        <v>0</v>
      </c>
      <c r="S388" s="127">
        <f t="shared" si="160"/>
        <v>0</v>
      </c>
      <c r="T388" s="127">
        <f t="shared" si="160"/>
        <v>0</v>
      </c>
      <c r="U388" s="127">
        <f t="shared" ca="1" si="160"/>
        <v>0</v>
      </c>
      <c r="V388" s="127">
        <f t="shared" ca="1" si="160"/>
        <v>0</v>
      </c>
      <c r="W388" s="127">
        <f t="shared" ca="1" si="160"/>
        <v>0</v>
      </c>
      <c r="X388" s="127">
        <f t="shared" ca="1" si="160"/>
        <v>0</v>
      </c>
      <c r="Y388" s="127">
        <f t="shared" ca="1" si="160"/>
        <v>0</v>
      </c>
      <c r="Z388" s="127">
        <f t="shared" si="160"/>
        <v>0</v>
      </c>
      <c r="AA388" s="127">
        <f t="shared" si="160"/>
        <v>0</v>
      </c>
      <c r="AB388" s="127">
        <f t="shared" si="160"/>
        <v>0</v>
      </c>
      <c r="AC388" s="127">
        <f t="shared" si="160"/>
        <v>0</v>
      </c>
      <c r="AD388" s="127">
        <f t="shared" si="160"/>
        <v>0</v>
      </c>
    </row>
    <row r="389" spans="1:30">
      <c r="B389" s="49"/>
      <c r="C389" s="74">
        <f t="shared" si="158"/>
        <v>2041</v>
      </c>
      <c r="D389" s="132" t="s">
        <v>60</v>
      </c>
      <c r="E389" s="127">
        <f ca="1">OFFSET('Regulatory Asset Base'!$Z$155,$D344-1,0)</f>
        <v>0</v>
      </c>
      <c r="F389" s="127">
        <f t="shared" si="159"/>
        <v>0</v>
      </c>
      <c r="G389" s="127">
        <f t="shared" si="159"/>
        <v>0</v>
      </c>
      <c r="H389" s="127">
        <f t="shared" si="159"/>
        <v>0</v>
      </c>
      <c r="I389" s="127">
        <f t="shared" si="159"/>
        <v>0</v>
      </c>
      <c r="J389" s="127">
        <f t="shared" si="159"/>
        <v>0</v>
      </c>
      <c r="K389" s="127">
        <f t="shared" si="159"/>
        <v>0</v>
      </c>
      <c r="L389" s="127">
        <f t="shared" si="159"/>
        <v>0</v>
      </c>
      <c r="M389" s="127">
        <f t="shared" si="159"/>
        <v>0</v>
      </c>
      <c r="N389" s="127">
        <f t="shared" si="159"/>
        <v>0</v>
      </c>
      <c r="O389" s="127">
        <f t="shared" si="159"/>
        <v>0</v>
      </c>
      <c r="P389" s="127">
        <f t="shared" si="160"/>
        <v>0</v>
      </c>
      <c r="Q389" s="127">
        <f t="shared" si="160"/>
        <v>0</v>
      </c>
      <c r="R389" s="127">
        <f t="shared" si="160"/>
        <v>0</v>
      </c>
      <c r="S389" s="127">
        <f t="shared" si="160"/>
        <v>0</v>
      </c>
      <c r="T389" s="127">
        <f t="shared" si="160"/>
        <v>0</v>
      </c>
      <c r="U389" s="127">
        <f t="shared" si="160"/>
        <v>0</v>
      </c>
      <c r="V389" s="127">
        <f t="shared" ca="1" si="160"/>
        <v>0</v>
      </c>
      <c r="W389" s="127">
        <f t="shared" ca="1" si="160"/>
        <v>0</v>
      </c>
      <c r="X389" s="127">
        <f t="shared" ca="1" si="160"/>
        <v>0</v>
      </c>
      <c r="Y389" s="127">
        <f t="shared" ca="1" si="160"/>
        <v>0</v>
      </c>
      <c r="Z389" s="127">
        <f t="shared" ca="1" si="160"/>
        <v>0</v>
      </c>
      <c r="AA389" s="127">
        <f t="shared" si="160"/>
        <v>0</v>
      </c>
      <c r="AB389" s="127">
        <f t="shared" si="160"/>
        <v>0</v>
      </c>
      <c r="AC389" s="127">
        <f t="shared" si="160"/>
        <v>0</v>
      </c>
      <c r="AD389" s="127">
        <f t="shared" si="160"/>
        <v>0</v>
      </c>
    </row>
    <row r="390" spans="1:30">
      <c r="B390" s="49"/>
      <c r="C390" s="74">
        <f t="shared" si="158"/>
        <v>2042</v>
      </c>
      <c r="D390" s="132" t="s">
        <v>60</v>
      </c>
      <c r="E390" s="127">
        <f ca="1">OFFSET('Regulatory Asset Base'!$AA$155,$D344-1,0)</f>
        <v>0</v>
      </c>
      <c r="F390" s="127">
        <f t="shared" si="159"/>
        <v>0</v>
      </c>
      <c r="G390" s="127">
        <f t="shared" si="159"/>
        <v>0</v>
      </c>
      <c r="H390" s="127">
        <f t="shared" si="159"/>
        <v>0</v>
      </c>
      <c r="I390" s="127">
        <f t="shared" si="159"/>
        <v>0</v>
      </c>
      <c r="J390" s="127">
        <f t="shared" si="159"/>
        <v>0</v>
      </c>
      <c r="K390" s="127">
        <f t="shared" si="159"/>
        <v>0</v>
      </c>
      <c r="L390" s="127">
        <f t="shared" si="159"/>
        <v>0</v>
      </c>
      <c r="M390" s="127">
        <f t="shared" si="159"/>
        <v>0</v>
      </c>
      <c r="N390" s="127">
        <f t="shared" si="159"/>
        <v>0</v>
      </c>
      <c r="O390" s="127">
        <f t="shared" si="159"/>
        <v>0</v>
      </c>
      <c r="P390" s="127">
        <f t="shared" si="160"/>
        <v>0</v>
      </c>
      <c r="Q390" s="127">
        <f t="shared" si="160"/>
        <v>0</v>
      </c>
      <c r="R390" s="127">
        <f t="shared" si="160"/>
        <v>0</v>
      </c>
      <c r="S390" s="127">
        <f t="shared" si="160"/>
        <v>0</v>
      </c>
      <c r="T390" s="127">
        <f t="shared" si="160"/>
        <v>0</v>
      </c>
      <c r="U390" s="127">
        <f t="shared" si="160"/>
        <v>0</v>
      </c>
      <c r="V390" s="127">
        <f t="shared" si="160"/>
        <v>0</v>
      </c>
      <c r="W390" s="127">
        <f t="shared" ca="1" si="160"/>
        <v>0</v>
      </c>
      <c r="X390" s="127">
        <f t="shared" ca="1" si="160"/>
        <v>0</v>
      </c>
      <c r="Y390" s="127">
        <f t="shared" ca="1" si="160"/>
        <v>0</v>
      </c>
      <c r="Z390" s="127">
        <f t="shared" ca="1" si="160"/>
        <v>0</v>
      </c>
      <c r="AA390" s="127">
        <f t="shared" ca="1" si="160"/>
        <v>0</v>
      </c>
      <c r="AB390" s="127">
        <f t="shared" si="160"/>
        <v>0</v>
      </c>
      <c r="AC390" s="127">
        <f t="shared" si="160"/>
        <v>0</v>
      </c>
      <c r="AD390" s="127">
        <f t="shared" si="160"/>
        <v>0</v>
      </c>
    </row>
    <row r="391" spans="1:30" ht="11.4" customHeight="1">
      <c r="B391" s="49"/>
      <c r="C391" s="74">
        <f t="shared" si="158"/>
        <v>2043</v>
      </c>
      <c r="D391" s="132" t="s">
        <v>60</v>
      </c>
      <c r="E391" s="127">
        <f ca="1">OFFSET('Regulatory Asset Base'!$AB$155,$D344-1,0)</f>
        <v>0</v>
      </c>
      <c r="F391" s="127">
        <f t="shared" si="159"/>
        <v>0</v>
      </c>
      <c r="G391" s="127">
        <f t="shared" si="159"/>
        <v>0</v>
      </c>
      <c r="H391" s="127">
        <f t="shared" si="159"/>
        <v>0</v>
      </c>
      <c r="I391" s="127">
        <f t="shared" si="159"/>
        <v>0</v>
      </c>
      <c r="J391" s="127">
        <f t="shared" si="159"/>
        <v>0</v>
      </c>
      <c r="K391" s="127">
        <f t="shared" si="159"/>
        <v>0</v>
      </c>
      <c r="L391" s="127">
        <f t="shared" si="159"/>
        <v>0</v>
      </c>
      <c r="M391" s="127">
        <f t="shared" si="159"/>
        <v>0</v>
      </c>
      <c r="N391" s="127">
        <f t="shared" si="159"/>
        <v>0</v>
      </c>
      <c r="O391" s="127">
        <f t="shared" si="159"/>
        <v>0</v>
      </c>
      <c r="P391" s="127">
        <f t="shared" si="160"/>
        <v>0</v>
      </c>
      <c r="Q391" s="127">
        <f t="shared" si="160"/>
        <v>0</v>
      </c>
      <c r="R391" s="127">
        <f t="shared" si="160"/>
        <v>0</v>
      </c>
      <c r="S391" s="127">
        <f t="shared" si="160"/>
        <v>0</v>
      </c>
      <c r="T391" s="127">
        <f t="shared" si="160"/>
        <v>0</v>
      </c>
      <c r="U391" s="127">
        <f t="shared" si="160"/>
        <v>0</v>
      </c>
      <c r="V391" s="127">
        <f t="shared" si="160"/>
        <v>0</v>
      </c>
      <c r="W391" s="127">
        <f t="shared" si="160"/>
        <v>0</v>
      </c>
      <c r="X391" s="127">
        <f t="shared" ca="1" si="160"/>
        <v>0</v>
      </c>
      <c r="Y391" s="127">
        <f t="shared" ca="1" si="160"/>
        <v>0</v>
      </c>
      <c r="Z391" s="127">
        <f t="shared" ca="1" si="160"/>
        <v>0</v>
      </c>
      <c r="AA391" s="127">
        <f t="shared" ca="1" si="160"/>
        <v>0</v>
      </c>
      <c r="AB391" s="127">
        <f t="shared" ca="1" si="160"/>
        <v>0</v>
      </c>
      <c r="AC391" s="127">
        <f t="shared" si="160"/>
        <v>0</v>
      </c>
      <c r="AD391" s="127">
        <f t="shared" si="160"/>
        <v>0</v>
      </c>
    </row>
    <row r="392" spans="1:30">
      <c r="B392" s="49"/>
      <c r="C392" s="74">
        <f t="shared" si="158"/>
        <v>2044</v>
      </c>
      <c r="D392" s="132" t="s">
        <v>60</v>
      </c>
      <c r="E392" s="127">
        <f ca="1">OFFSET('Regulatory Asset Base'!$AC$155,$D344-1,0)</f>
        <v>0</v>
      </c>
      <c r="F392" s="127">
        <f t="shared" si="159"/>
        <v>0</v>
      </c>
      <c r="G392" s="127">
        <f t="shared" si="159"/>
        <v>0</v>
      </c>
      <c r="H392" s="127">
        <f t="shared" si="159"/>
        <v>0</v>
      </c>
      <c r="I392" s="127">
        <f t="shared" si="159"/>
        <v>0</v>
      </c>
      <c r="J392" s="127">
        <f t="shared" si="159"/>
        <v>0</v>
      </c>
      <c r="K392" s="127">
        <f t="shared" si="159"/>
        <v>0</v>
      </c>
      <c r="L392" s="127">
        <f t="shared" si="159"/>
        <v>0</v>
      </c>
      <c r="M392" s="127">
        <f t="shared" si="159"/>
        <v>0</v>
      </c>
      <c r="N392" s="127">
        <f t="shared" si="159"/>
        <v>0</v>
      </c>
      <c r="O392" s="127">
        <f t="shared" si="159"/>
        <v>0</v>
      </c>
      <c r="P392" s="127">
        <f t="shared" si="160"/>
        <v>0</v>
      </c>
      <c r="Q392" s="127">
        <f t="shared" si="160"/>
        <v>0</v>
      </c>
      <c r="R392" s="127">
        <f t="shared" si="160"/>
        <v>0</v>
      </c>
      <c r="S392" s="127">
        <f t="shared" si="160"/>
        <v>0</v>
      </c>
      <c r="T392" s="127">
        <f t="shared" si="160"/>
        <v>0</v>
      </c>
      <c r="U392" s="127">
        <f t="shared" si="160"/>
        <v>0</v>
      </c>
      <c r="V392" s="127">
        <f t="shared" si="160"/>
        <v>0</v>
      </c>
      <c r="W392" s="127">
        <f t="shared" si="160"/>
        <v>0</v>
      </c>
      <c r="X392" s="127">
        <f t="shared" si="160"/>
        <v>0</v>
      </c>
      <c r="Y392" s="127">
        <f t="shared" ca="1" si="160"/>
        <v>0</v>
      </c>
      <c r="Z392" s="127">
        <f t="shared" ca="1" si="160"/>
        <v>0</v>
      </c>
      <c r="AA392" s="127">
        <f t="shared" ca="1" si="160"/>
        <v>0</v>
      </c>
      <c r="AB392" s="127">
        <f t="shared" ca="1" si="160"/>
        <v>0</v>
      </c>
      <c r="AC392" s="127">
        <f t="shared" ca="1" si="160"/>
        <v>0</v>
      </c>
      <c r="AD392" s="127">
        <f t="shared" si="160"/>
        <v>0</v>
      </c>
    </row>
    <row r="393" spans="1:30" s="36" customFormat="1">
      <c r="A393" s="76"/>
      <c r="B393" s="77"/>
      <c r="C393" s="78" t="s">
        <v>111</v>
      </c>
      <c r="D393" s="132" t="s">
        <v>60</v>
      </c>
      <c r="E393" s="128"/>
      <c r="F393" s="128">
        <f>SUM(F373:F392)</f>
        <v>0</v>
      </c>
      <c r="G393" s="128">
        <f t="shared" ref="G393:AD393" ca="1" si="161">SUM(G373:G392)</f>
        <v>0</v>
      </c>
      <c r="H393" s="128">
        <f t="shared" ca="1" si="161"/>
        <v>0</v>
      </c>
      <c r="I393" s="128">
        <f t="shared" ca="1" si="161"/>
        <v>0</v>
      </c>
      <c r="J393" s="128">
        <f t="shared" ca="1" si="161"/>
        <v>0</v>
      </c>
      <c r="K393" s="128">
        <f t="shared" ca="1" si="161"/>
        <v>0</v>
      </c>
      <c r="L393" s="128">
        <f t="shared" ca="1" si="161"/>
        <v>0</v>
      </c>
      <c r="M393" s="128">
        <f t="shared" ca="1" si="161"/>
        <v>0</v>
      </c>
      <c r="N393" s="128">
        <f t="shared" ca="1" si="161"/>
        <v>0</v>
      </c>
      <c r="O393" s="128">
        <f t="shared" ca="1" si="161"/>
        <v>0</v>
      </c>
      <c r="P393" s="128">
        <f t="shared" ca="1" si="161"/>
        <v>0</v>
      </c>
      <c r="Q393" s="128">
        <f t="shared" ca="1" si="161"/>
        <v>0</v>
      </c>
      <c r="R393" s="128">
        <f t="shared" ca="1" si="161"/>
        <v>0</v>
      </c>
      <c r="S393" s="128">
        <f t="shared" ca="1" si="161"/>
        <v>0</v>
      </c>
      <c r="T393" s="128">
        <f t="shared" ca="1" si="161"/>
        <v>0</v>
      </c>
      <c r="U393" s="128">
        <f t="shared" ca="1" si="161"/>
        <v>0</v>
      </c>
      <c r="V393" s="128">
        <f t="shared" ca="1" si="161"/>
        <v>0</v>
      </c>
      <c r="W393" s="128">
        <f t="shared" ca="1" si="161"/>
        <v>0</v>
      </c>
      <c r="X393" s="128">
        <f t="shared" ca="1" si="161"/>
        <v>0</v>
      </c>
      <c r="Y393" s="128">
        <f t="shared" ca="1" si="161"/>
        <v>0</v>
      </c>
      <c r="Z393" s="128">
        <f t="shared" ca="1" si="161"/>
        <v>0</v>
      </c>
      <c r="AA393" s="128">
        <f t="shared" ca="1" si="161"/>
        <v>0</v>
      </c>
      <c r="AB393" s="128">
        <f t="shared" ca="1" si="161"/>
        <v>0</v>
      </c>
      <c r="AC393" s="128">
        <f t="shared" ca="1" si="161"/>
        <v>0</v>
      </c>
      <c r="AD393" s="128">
        <f t="shared" si="161"/>
        <v>0</v>
      </c>
    </row>
    <row r="394" spans="1:30">
      <c r="D394" s="133"/>
    </row>
    <row r="395" spans="1:30">
      <c r="D395" s="134"/>
    </row>
    <row r="396" spans="1:30" s="44" customFormat="1">
      <c r="A396" s="46"/>
      <c r="B396" s="45">
        <f>D396+2</f>
        <v>10</v>
      </c>
      <c r="C396" s="46" t="str">
        <f>LOOKUP(D396,$B$9:$C$18)</f>
        <v>Other Equipment</v>
      </c>
      <c r="D396" s="46">
        <v>8</v>
      </c>
      <c r="E396" s="46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</row>
    <row r="397" spans="1:30">
      <c r="A397" s="56"/>
      <c r="B397" s="11"/>
      <c r="C397" s="10"/>
      <c r="D397" s="135"/>
      <c r="E397" s="58"/>
      <c r="F397" s="7"/>
      <c r="G397" s="57"/>
      <c r="H397" s="58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</row>
    <row r="398" spans="1:30" ht="14.4" customHeight="1">
      <c r="A398" s="59"/>
      <c r="B398" s="60"/>
      <c r="C398" s="60" t="s">
        <v>93</v>
      </c>
      <c r="D398" s="136"/>
      <c r="E398" s="5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61"/>
      <c r="Q398" s="61"/>
      <c r="R398" s="61"/>
      <c r="S398" s="61"/>
      <c r="T398" s="61"/>
      <c r="U398" s="61"/>
    </row>
    <row r="399" spans="1:30">
      <c r="A399" s="62"/>
      <c r="B399" s="62"/>
      <c r="C399" s="62"/>
      <c r="D399" s="137"/>
      <c r="E399" s="5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2"/>
      <c r="AC399" s="122"/>
      <c r="AD399" s="122"/>
    </row>
    <row r="400" spans="1:30" ht="12" customHeight="1">
      <c r="A400" s="62"/>
      <c r="B400" s="62"/>
      <c r="C400" s="62"/>
      <c r="D400" s="137"/>
      <c r="E400" s="5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2"/>
      <c r="AC400" s="122"/>
      <c r="AD400" s="122"/>
    </row>
    <row r="401" spans="1:30" ht="11.4" customHeight="1">
      <c r="A401" s="62"/>
      <c r="B401" s="62"/>
      <c r="C401" s="64" t="s">
        <v>94</v>
      </c>
      <c r="D401" s="129" t="s">
        <v>60</v>
      </c>
      <c r="E401" s="5"/>
      <c r="F401" s="121">
        <f>LOOKUP(D396,$B$9:$B$18,$F$9:$F$18)</f>
        <v>2546626.7556988257</v>
      </c>
      <c r="G401" s="122">
        <f>F401</f>
        <v>2546626.7556988257</v>
      </c>
      <c r="H401" s="122">
        <f>G401</f>
        <v>2546626.7556988257</v>
      </c>
      <c r="I401" s="122">
        <f t="shared" ref="I401:AD401" si="162">H401</f>
        <v>2546626.7556988257</v>
      </c>
      <c r="J401" s="122">
        <f t="shared" si="162"/>
        <v>2546626.7556988257</v>
      </c>
      <c r="K401" s="122">
        <f t="shared" si="162"/>
        <v>2546626.7556988257</v>
      </c>
      <c r="L401" s="122">
        <f t="shared" si="162"/>
        <v>2546626.7556988257</v>
      </c>
      <c r="M401" s="122">
        <f t="shared" si="162"/>
        <v>2546626.7556988257</v>
      </c>
      <c r="N401" s="122">
        <f t="shared" si="162"/>
        <v>2546626.7556988257</v>
      </c>
      <c r="O401" s="122">
        <f t="shared" si="162"/>
        <v>2546626.7556988257</v>
      </c>
      <c r="P401" s="122">
        <f t="shared" si="162"/>
        <v>2546626.7556988257</v>
      </c>
      <c r="Q401" s="122">
        <f t="shared" si="162"/>
        <v>2546626.7556988257</v>
      </c>
      <c r="R401" s="122">
        <f t="shared" si="162"/>
        <v>2546626.7556988257</v>
      </c>
      <c r="S401" s="122">
        <f t="shared" si="162"/>
        <v>2546626.7556988257</v>
      </c>
      <c r="T401" s="122">
        <f t="shared" si="162"/>
        <v>2546626.7556988257</v>
      </c>
      <c r="U401" s="122">
        <f t="shared" si="162"/>
        <v>2546626.7556988257</v>
      </c>
      <c r="V401" s="122">
        <f t="shared" si="162"/>
        <v>2546626.7556988257</v>
      </c>
      <c r="W401" s="122">
        <f t="shared" si="162"/>
        <v>2546626.7556988257</v>
      </c>
      <c r="X401" s="122">
        <f t="shared" si="162"/>
        <v>2546626.7556988257</v>
      </c>
      <c r="Y401" s="122">
        <f t="shared" si="162"/>
        <v>2546626.7556988257</v>
      </c>
      <c r="Z401" s="122">
        <f t="shared" si="162"/>
        <v>2546626.7556988257</v>
      </c>
      <c r="AA401" s="122">
        <f t="shared" si="162"/>
        <v>2546626.7556988257</v>
      </c>
      <c r="AB401" s="122">
        <f t="shared" si="162"/>
        <v>2546626.7556988257</v>
      </c>
      <c r="AC401" s="122">
        <f t="shared" si="162"/>
        <v>2546626.7556988257</v>
      </c>
      <c r="AD401" s="122">
        <f t="shared" si="162"/>
        <v>2546626.7556988257</v>
      </c>
    </row>
    <row r="402" spans="1:30" ht="11.4" customHeight="1">
      <c r="A402" s="62"/>
      <c r="B402" s="62"/>
      <c r="C402" s="64" t="s">
        <v>95</v>
      </c>
      <c r="D402" s="129" t="s">
        <v>60</v>
      </c>
      <c r="E402" s="5"/>
      <c r="F402" s="121"/>
      <c r="G402" s="122">
        <f>F407</f>
        <v>2546626.7556988257</v>
      </c>
      <c r="H402" s="122">
        <f>G407</f>
        <v>2037301.4045590605</v>
      </c>
      <c r="I402" s="122">
        <f t="shared" ref="I402:Z402" si="163">H407</f>
        <v>1527976.0534192952</v>
      </c>
      <c r="J402" s="122">
        <f t="shared" si="163"/>
        <v>1018650.7022795302</v>
      </c>
      <c r="K402" s="122">
        <f t="shared" si="163"/>
        <v>509325.351139765</v>
      </c>
      <c r="L402" s="122">
        <f t="shared" si="163"/>
        <v>0</v>
      </c>
      <c r="M402" s="122">
        <f t="shared" si="163"/>
        <v>0</v>
      </c>
      <c r="N402" s="122">
        <f t="shared" si="163"/>
        <v>0</v>
      </c>
      <c r="O402" s="122">
        <f t="shared" si="163"/>
        <v>0</v>
      </c>
      <c r="P402" s="122">
        <f t="shared" si="163"/>
        <v>0</v>
      </c>
      <c r="Q402" s="122">
        <f t="shared" si="163"/>
        <v>0</v>
      </c>
      <c r="R402" s="122">
        <f t="shared" si="163"/>
        <v>0</v>
      </c>
      <c r="S402" s="122">
        <f t="shared" si="163"/>
        <v>0</v>
      </c>
      <c r="T402" s="122">
        <f t="shared" si="163"/>
        <v>0</v>
      </c>
      <c r="U402" s="122">
        <f t="shared" si="163"/>
        <v>0</v>
      </c>
      <c r="V402" s="122">
        <f t="shared" si="163"/>
        <v>0</v>
      </c>
      <c r="W402" s="122">
        <f t="shared" si="163"/>
        <v>0</v>
      </c>
      <c r="X402" s="122">
        <f t="shared" si="163"/>
        <v>0</v>
      </c>
      <c r="Y402" s="122">
        <f t="shared" si="163"/>
        <v>0</v>
      </c>
      <c r="Z402" s="122">
        <f t="shared" si="163"/>
        <v>0</v>
      </c>
      <c r="AA402" s="122">
        <f>Z407</f>
        <v>0</v>
      </c>
      <c r="AB402" s="122">
        <f t="shared" ref="AB402:AD402" si="164">AA407</f>
        <v>0</v>
      </c>
      <c r="AC402" s="122">
        <f t="shared" si="164"/>
        <v>0</v>
      </c>
      <c r="AD402" s="122">
        <f t="shared" si="164"/>
        <v>0</v>
      </c>
    </row>
    <row r="403" spans="1:30">
      <c r="A403" s="62"/>
      <c r="B403" s="62"/>
      <c r="C403" s="64" t="s">
        <v>96</v>
      </c>
      <c r="D403" s="129" t="s">
        <v>60</v>
      </c>
      <c r="E403" s="5"/>
      <c r="F403" s="123"/>
      <c r="G403" s="123">
        <f t="shared" ref="G403:AD403" si="165">LOOKUP($D396,$B$9:$B$18,$E$9:$E$18)</f>
        <v>0.2</v>
      </c>
      <c r="H403" s="123">
        <f t="shared" si="165"/>
        <v>0.2</v>
      </c>
      <c r="I403" s="123">
        <f t="shared" si="165"/>
        <v>0.2</v>
      </c>
      <c r="J403" s="123">
        <f t="shared" si="165"/>
        <v>0.2</v>
      </c>
      <c r="K403" s="123">
        <f t="shared" si="165"/>
        <v>0.2</v>
      </c>
      <c r="L403" s="123">
        <f t="shared" si="165"/>
        <v>0.2</v>
      </c>
      <c r="M403" s="123">
        <f t="shared" si="165"/>
        <v>0.2</v>
      </c>
      <c r="N403" s="123">
        <f t="shared" si="165"/>
        <v>0.2</v>
      </c>
      <c r="O403" s="123">
        <f t="shared" si="165"/>
        <v>0.2</v>
      </c>
      <c r="P403" s="123">
        <f t="shared" si="165"/>
        <v>0.2</v>
      </c>
      <c r="Q403" s="123">
        <f t="shared" si="165"/>
        <v>0.2</v>
      </c>
      <c r="R403" s="123">
        <f t="shared" si="165"/>
        <v>0.2</v>
      </c>
      <c r="S403" s="123">
        <f t="shared" si="165"/>
        <v>0.2</v>
      </c>
      <c r="T403" s="123">
        <f t="shared" si="165"/>
        <v>0.2</v>
      </c>
      <c r="U403" s="123">
        <f t="shared" si="165"/>
        <v>0.2</v>
      </c>
      <c r="V403" s="123">
        <f t="shared" si="165"/>
        <v>0.2</v>
      </c>
      <c r="W403" s="123">
        <f t="shared" si="165"/>
        <v>0.2</v>
      </c>
      <c r="X403" s="123">
        <f t="shared" si="165"/>
        <v>0.2</v>
      </c>
      <c r="Y403" s="123">
        <f t="shared" si="165"/>
        <v>0.2</v>
      </c>
      <c r="Z403" s="123">
        <f t="shared" si="165"/>
        <v>0.2</v>
      </c>
      <c r="AA403" s="123">
        <f t="shared" si="165"/>
        <v>0.2</v>
      </c>
      <c r="AB403" s="123">
        <f t="shared" si="165"/>
        <v>0.2</v>
      </c>
      <c r="AC403" s="123">
        <f t="shared" si="165"/>
        <v>0.2</v>
      </c>
      <c r="AD403" s="123">
        <f t="shared" si="165"/>
        <v>0.2</v>
      </c>
    </row>
    <row r="404" spans="1:30">
      <c r="A404" s="62"/>
      <c r="B404" s="62"/>
      <c r="C404" s="64" t="s">
        <v>97</v>
      </c>
      <c r="D404" s="129" t="s">
        <v>60</v>
      </c>
      <c r="E404" s="5"/>
      <c r="F404" s="122">
        <f t="shared" ref="F404:AD404" si="166">E406</f>
        <v>0</v>
      </c>
      <c r="G404" s="122">
        <f t="shared" si="166"/>
        <v>0</v>
      </c>
      <c r="H404" s="122">
        <f t="shared" si="166"/>
        <v>509325.35113976517</v>
      </c>
      <c r="I404" s="122">
        <f t="shared" si="166"/>
        <v>1018650.7022795303</v>
      </c>
      <c r="J404" s="122">
        <f t="shared" si="166"/>
        <v>1527976.0534192955</v>
      </c>
      <c r="K404" s="122">
        <f t="shared" si="166"/>
        <v>2037301.4045590607</v>
      </c>
      <c r="L404" s="122">
        <f t="shared" si="166"/>
        <v>2546626.7556988257</v>
      </c>
      <c r="M404" s="122">
        <f t="shared" si="166"/>
        <v>2546626.7556988257</v>
      </c>
      <c r="N404" s="122">
        <f t="shared" si="166"/>
        <v>2546626.7556988257</v>
      </c>
      <c r="O404" s="122">
        <f t="shared" si="166"/>
        <v>2546626.7556988257</v>
      </c>
      <c r="P404" s="122">
        <f t="shared" si="166"/>
        <v>2546626.7556988257</v>
      </c>
      <c r="Q404" s="122">
        <f t="shared" si="166"/>
        <v>2546626.7556988257</v>
      </c>
      <c r="R404" s="122">
        <f t="shared" si="166"/>
        <v>2546626.7556988257</v>
      </c>
      <c r="S404" s="122">
        <f t="shared" si="166"/>
        <v>2546626.7556988257</v>
      </c>
      <c r="T404" s="122">
        <f t="shared" si="166"/>
        <v>2546626.7556988257</v>
      </c>
      <c r="U404" s="122">
        <f t="shared" si="166"/>
        <v>2546626.7556988257</v>
      </c>
      <c r="V404" s="122">
        <f t="shared" si="166"/>
        <v>2546626.7556988257</v>
      </c>
      <c r="W404" s="122">
        <f t="shared" si="166"/>
        <v>2546626.7556988257</v>
      </c>
      <c r="X404" s="122">
        <f t="shared" si="166"/>
        <v>2546626.7556988257</v>
      </c>
      <c r="Y404" s="122">
        <f t="shared" si="166"/>
        <v>2546626.7556988257</v>
      </c>
      <c r="Z404" s="122">
        <f t="shared" si="166"/>
        <v>2546626.7556988257</v>
      </c>
      <c r="AA404" s="122">
        <f t="shared" si="166"/>
        <v>2546626.7556988257</v>
      </c>
      <c r="AB404" s="122">
        <f t="shared" si="166"/>
        <v>2546626.7556988257</v>
      </c>
      <c r="AC404" s="122">
        <f t="shared" si="166"/>
        <v>2546626.7556988257</v>
      </c>
      <c r="AD404" s="122">
        <f t="shared" si="166"/>
        <v>2546626.7556988257</v>
      </c>
    </row>
    <row r="405" spans="1:30">
      <c r="A405" s="62"/>
      <c r="B405" s="62"/>
      <c r="C405" s="64" t="s">
        <v>98</v>
      </c>
      <c r="D405" s="129" t="s">
        <v>60</v>
      </c>
      <c r="E405" s="5"/>
      <c r="F405" s="122">
        <f t="shared" ref="F405:Y405" si="167">IF(F402&gt;0,F401*F403,0)</f>
        <v>0</v>
      </c>
      <c r="G405" s="122">
        <f t="shared" si="167"/>
        <v>509325.35113976517</v>
      </c>
      <c r="H405" s="122">
        <f t="shared" si="167"/>
        <v>509325.35113976517</v>
      </c>
      <c r="I405" s="122">
        <f t="shared" si="167"/>
        <v>509325.35113976517</v>
      </c>
      <c r="J405" s="122">
        <f t="shared" si="167"/>
        <v>509325.35113976517</v>
      </c>
      <c r="K405" s="122">
        <f t="shared" si="167"/>
        <v>509325.35113976517</v>
      </c>
      <c r="L405" s="122">
        <f t="shared" si="167"/>
        <v>0</v>
      </c>
      <c r="M405" s="122">
        <f t="shared" si="167"/>
        <v>0</v>
      </c>
      <c r="N405" s="122">
        <f t="shared" si="167"/>
        <v>0</v>
      </c>
      <c r="O405" s="122">
        <f t="shared" si="167"/>
        <v>0</v>
      </c>
      <c r="P405" s="122">
        <f t="shared" si="167"/>
        <v>0</v>
      </c>
      <c r="Q405" s="122">
        <f t="shared" si="167"/>
        <v>0</v>
      </c>
      <c r="R405" s="122">
        <f t="shared" si="167"/>
        <v>0</v>
      </c>
      <c r="S405" s="122">
        <f t="shared" si="167"/>
        <v>0</v>
      </c>
      <c r="T405" s="122">
        <f t="shared" si="167"/>
        <v>0</v>
      </c>
      <c r="U405" s="122">
        <f t="shared" si="167"/>
        <v>0</v>
      </c>
      <c r="V405" s="122">
        <f t="shared" si="167"/>
        <v>0</v>
      </c>
      <c r="W405" s="122">
        <f t="shared" si="167"/>
        <v>0</v>
      </c>
      <c r="X405" s="122">
        <f t="shared" si="167"/>
        <v>0</v>
      </c>
      <c r="Y405" s="122">
        <f t="shared" si="167"/>
        <v>0</v>
      </c>
      <c r="Z405" s="122">
        <f>IF(Z402&gt;0,Z401*Z403,0)</f>
        <v>0</v>
      </c>
      <c r="AA405" s="122">
        <f>IF(AA402&gt;0,AA401*AA403,0)</f>
        <v>0</v>
      </c>
      <c r="AB405" s="122">
        <f>IF(AB402&gt;0,AB401*AB403,0)</f>
        <v>0</v>
      </c>
      <c r="AC405" s="122">
        <f>IF(AC402&gt;0,AC401*AC403,0)</f>
        <v>0</v>
      </c>
      <c r="AD405" s="122">
        <f>IF(AD402&gt;0,AD401*AD403,0)</f>
        <v>0</v>
      </c>
    </row>
    <row r="406" spans="1:30">
      <c r="A406" s="62"/>
      <c r="B406" s="62"/>
      <c r="C406" s="64" t="s">
        <v>89</v>
      </c>
      <c r="D406" s="129" t="s">
        <v>60</v>
      </c>
      <c r="E406" s="5"/>
      <c r="F406" s="122">
        <v>0</v>
      </c>
      <c r="G406" s="122">
        <f t="shared" ref="G406:AD406" si="168">SUM(G404:G405)</f>
        <v>509325.35113976517</v>
      </c>
      <c r="H406" s="122">
        <f t="shared" si="168"/>
        <v>1018650.7022795303</v>
      </c>
      <c r="I406" s="122">
        <f t="shared" si="168"/>
        <v>1527976.0534192955</v>
      </c>
      <c r="J406" s="122">
        <f t="shared" si="168"/>
        <v>2037301.4045590607</v>
      </c>
      <c r="K406" s="122">
        <f t="shared" si="168"/>
        <v>2546626.7556988257</v>
      </c>
      <c r="L406" s="122">
        <f t="shared" si="168"/>
        <v>2546626.7556988257</v>
      </c>
      <c r="M406" s="122">
        <f t="shared" si="168"/>
        <v>2546626.7556988257</v>
      </c>
      <c r="N406" s="122">
        <f t="shared" si="168"/>
        <v>2546626.7556988257</v>
      </c>
      <c r="O406" s="122">
        <f t="shared" si="168"/>
        <v>2546626.7556988257</v>
      </c>
      <c r="P406" s="122">
        <f t="shared" si="168"/>
        <v>2546626.7556988257</v>
      </c>
      <c r="Q406" s="122">
        <f t="shared" si="168"/>
        <v>2546626.7556988257</v>
      </c>
      <c r="R406" s="122">
        <f t="shared" si="168"/>
        <v>2546626.7556988257</v>
      </c>
      <c r="S406" s="122">
        <f t="shared" si="168"/>
        <v>2546626.7556988257</v>
      </c>
      <c r="T406" s="122">
        <f t="shared" si="168"/>
        <v>2546626.7556988257</v>
      </c>
      <c r="U406" s="122">
        <f t="shared" si="168"/>
        <v>2546626.7556988257</v>
      </c>
      <c r="V406" s="122">
        <f t="shared" si="168"/>
        <v>2546626.7556988257</v>
      </c>
      <c r="W406" s="122">
        <f t="shared" si="168"/>
        <v>2546626.7556988257</v>
      </c>
      <c r="X406" s="122">
        <f t="shared" si="168"/>
        <v>2546626.7556988257</v>
      </c>
      <c r="Y406" s="122">
        <f t="shared" si="168"/>
        <v>2546626.7556988257</v>
      </c>
      <c r="Z406" s="122">
        <f t="shared" si="168"/>
        <v>2546626.7556988257</v>
      </c>
      <c r="AA406" s="122">
        <f t="shared" si="168"/>
        <v>2546626.7556988257</v>
      </c>
      <c r="AB406" s="122">
        <f t="shared" si="168"/>
        <v>2546626.7556988257</v>
      </c>
      <c r="AC406" s="122">
        <f t="shared" si="168"/>
        <v>2546626.7556988257</v>
      </c>
      <c r="AD406" s="122">
        <f t="shared" si="168"/>
        <v>2546626.7556988257</v>
      </c>
    </row>
    <row r="407" spans="1:30">
      <c r="A407" s="62"/>
      <c r="B407" s="62"/>
      <c r="C407" s="64" t="s">
        <v>99</v>
      </c>
      <c r="D407" s="129" t="s">
        <v>60</v>
      </c>
      <c r="E407" s="5"/>
      <c r="F407" s="121">
        <f>LOOKUP(D396,$B$9:$B$18,$F$9:$F$18)</f>
        <v>2546626.7556988257</v>
      </c>
      <c r="G407" s="122">
        <f t="shared" ref="G407:AD407" si="169">G401-G406</f>
        <v>2037301.4045590605</v>
      </c>
      <c r="H407" s="122">
        <f t="shared" si="169"/>
        <v>1527976.0534192952</v>
      </c>
      <c r="I407" s="122">
        <f t="shared" si="169"/>
        <v>1018650.7022795302</v>
      </c>
      <c r="J407" s="122">
        <f t="shared" si="169"/>
        <v>509325.351139765</v>
      </c>
      <c r="K407" s="122">
        <f t="shared" si="169"/>
        <v>0</v>
      </c>
      <c r="L407" s="122">
        <f t="shared" si="169"/>
        <v>0</v>
      </c>
      <c r="M407" s="122">
        <f t="shared" si="169"/>
        <v>0</v>
      </c>
      <c r="N407" s="122">
        <f t="shared" si="169"/>
        <v>0</v>
      </c>
      <c r="O407" s="122">
        <f t="shared" si="169"/>
        <v>0</v>
      </c>
      <c r="P407" s="122">
        <f t="shared" si="169"/>
        <v>0</v>
      </c>
      <c r="Q407" s="122">
        <f t="shared" si="169"/>
        <v>0</v>
      </c>
      <c r="R407" s="122">
        <f t="shared" si="169"/>
        <v>0</v>
      </c>
      <c r="S407" s="122">
        <f t="shared" si="169"/>
        <v>0</v>
      </c>
      <c r="T407" s="122">
        <f t="shared" si="169"/>
        <v>0</v>
      </c>
      <c r="U407" s="122">
        <f t="shared" si="169"/>
        <v>0</v>
      </c>
      <c r="V407" s="122">
        <f t="shared" si="169"/>
        <v>0</v>
      </c>
      <c r="W407" s="122">
        <f t="shared" si="169"/>
        <v>0</v>
      </c>
      <c r="X407" s="122">
        <f t="shared" si="169"/>
        <v>0</v>
      </c>
      <c r="Y407" s="122">
        <f t="shared" si="169"/>
        <v>0</v>
      </c>
      <c r="Z407" s="122">
        <f t="shared" si="169"/>
        <v>0</v>
      </c>
      <c r="AA407" s="122">
        <f t="shared" si="169"/>
        <v>0</v>
      </c>
      <c r="AB407" s="122">
        <f t="shared" si="169"/>
        <v>0</v>
      </c>
      <c r="AC407" s="122">
        <f t="shared" si="169"/>
        <v>0</v>
      </c>
      <c r="AD407" s="122">
        <f t="shared" si="169"/>
        <v>0</v>
      </c>
    </row>
    <row r="408" spans="1:30">
      <c r="A408" s="65"/>
      <c r="B408" s="62"/>
      <c r="C408" s="62"/>
      <c r="D408" s="130"/>
      <c r="E408" s="55"/>
      <c r="F408" s="66"/>
      <c r="G408" s="55"/>
      <c r="H408" s="55"/>
      <c r="I408" s="55"/>
      <c r="J408" s="55"/>
      <c r="K408" s="55"/>
      <c r="L408" s="55"/>
      <c r="M408" s="55"/>
      <c r="N408" s="55"/>
      <c r="O408" s="55"/>
      <c r="P408" s="5"/>
      <c r="Q408" s="5"/>
      <c r="R408" s="62"/>
      <c r="S408" s="62"/>
      <c r="T408" s="62"/>
      <c r="U408" s="62"/>
    </row>
    <row r="409" spans="1:30">
      <c r="A409" s="65"/>
      <c r="B409" s="62"/>
      <c r="C409" s="62"/>
      <c r="D409" s="130"/>
      <c r="E409" s="55"/>
      <c r="F409" s="66"/>
      <c r="G409" s="55"/>
      <c r="H409" s="55"/>
      <c r="I409" s="55"/>
      <c r="J409" s="55"/>
      <c r="K409" s="55"/>
      <c r="L409" s="55"/>
      <c r="M409" s="55"/>
      <c r="N409" s="55"/>
      <c r="O409" s="55"/>
      <c r="P409" s="5"/>
      <c r="Q409" s="5"/>
      <c r="R409" s="62"/>
      <c r="S409" s="62"/>
      <c r="T409" s="62"/>
      <c r="U409" s="62"/>
    </row>
    <row r="410" spans="1:30">
      <c r="A410" s="62"/>
      <c r="B410" s="62"/>
      <c r="C410" s="67" t="s">
        <v>100</v>
      </c>
      <c r="D410" s="131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"/>
      <c r="Q410" s="5"/>
      <c r="R410" s="62"/>
      <c r="S410" s="62"/>
      <c r="T410" s="62"/>
      <c r="U410" s="62"/>
    </row>
    <row r="411" spans="1:30">
      <c r="A411" s="68"/>
      <c r="B411" s="68"/>
      <c r="C411" s="69" t="s">
        <v>101</v>
      </c>
      <c r="D411" s="129" t="s">
        <v>60</v>
      </c>
      <c r="E411" s="5"/>
      <c r="F411" s="122">
        <v>0</v>
      </c>
      <c r="G411" s="122">
        <f>F415</f>
        <v>0</v>
      </c>
      <c r="H411" s="122">
        <f ca="1">G415</f>
        <v>0</v>
      </c>
      <c r="I411" s="122">
        <f t="shared" ref="I411:AD411" ca="1" si="170">H415</f>
        <v>0</v>
      </c>
      <c r="J411" s="122">
        <f t="shared" ca="1" si="170"/>
        <v>0</v>
      </c>
      <c r="K411" s="124">
        <f t="shared" ca="1" si="170"/>
        <v>0</v>
      </c>
      <c r="L411" s="124">
        <f t="shared" ca="1" si="170"/>
        <v>0</v>
      </c>
      <c r="M411" s="124">
        <f t="shared" ca="1" si="170"/>
        <v>0</v>
      </c>
      <c r="N411" s="124">
        <f t="shared" ca="1" si="170"/>
        <v>0</v>
      </c>
      <c r="O411" s="124">
        <f t="shared" ca="1" si="170"/>
        <v>0</v>
      </c>
      <c r="P411" s="124">
        <f t="shared" ca="1" si="170"/>
        <v>0</v>
      </c>
      <c r="Q411" s="124">
        <f t="shared" ca="1" si="170"/>
        <v>0</v>
      </c>
      <c r="R411" s="124">
        <f t="shared" ca="1" si="170"/>
        <v>0</v>
      </c>
      <c r="S411" s="124">
        <f t="shared" ca="1" si="170"/>
        <v>0</v>
      </c>
      <c r="T411" s="124">
        <f t="shared" ca="1" si="170"/>
        <v>0</v>
      </c>
      <c r="U411" s="124">
        <f t="shared" ca="1" si="170"/>
        <v>0</v>
      </c>
      <c r="V411" s="124">
        <f t="shared" ca="1" si="170"/>
        <v>0</v>
      </c>
      <c r="W411" s="124">
        <f t="shared" ca="1" si="170"/>
        <v>0</v>
      </c>
      <c r="X411" s="124">
        <f t="shared" ca="1" si="170"/>
        <v>0</v>
      </c>
      <c r="Y411" s="124">
        <f t="shared" ca="1" si="170"/>
        <v>0</v>
      </c>
      <c r="Z411" s="124">
        <f t="shared" ca="1" si="170"/>
        <v>0</v>
      </c>
      <c r="AA411" s="124">
        <f t="shared" ca="1" si="170"/>
        <v>0</v>
      </c>
      <c r="AB411" s="124">
        <f t="shared" ca="1" si="170"/>
        <v>0</v>
      </c>
      <c r="AC411" s="122">
        <f t="shared" ca="1" si="170"/>
        <v>0</v>
      </c>
      <c r="AD411" s="122">
        <f t="shared" ca="1" si="170"/>
        <v>0</v>
      </c>
    </row>
    <row r="412" spans="1:30" ht="12" customHeight="1">
      <c r="A412" s="68"/>
      <c r="B412" s="68"/>
      <c r="C412" s="69" t="s">
        <v>102</v>
      </c>
      <c r="D412" s="129" t="s">
        <v>60</v>
      </c>
      <c r="E412" s="5"/>
      <c r="F412" s="125"/>
      <c r="G412" s="125"/>
      <c r="H412" s="125"/>
      <c r="I412" s="125"/>
      <c r="J412" s="125"/>
      <c r="K412" s="125"/>
      <c r="L412" s="125"/>
      <c r="M412" s="125"/>
      <c r="N412" s="125"/>
      <c r="O412" s="125"/>
      <c r="P412" s="125"/>
      <c r="Q412" s="125"/>
      <c r="R412" s="125"/>
      <c r="S412" s="125"/>
      <c r="T412" s="125"/>
      <c r="U412" s="125"/>
      <c r="V412" s="125"/>
      <c r="W412" s="125"/>
      <c r="X412" s="125"/>
      <c r="Y412" s="125"/>
      <c r="Z412" s="125"/>
      <c r="AA412" s="125"/>
      <c r="AB412" s="125"/>
      <c r="AC412" s="125"/>
      <c r="AD412" s="125"/>
    </row>
    <row r="413" spans="1:30">
      <c r="A413" s="68"/>
      <c r="B413" s="68"/>
      <c r="C413" s="69" t="s">
        <v>103</v>
      </c>
      <c r="D413" s="129" t="s">
        <v>60</v>
      </c>
      <c r="E413" s="5"/>
      <c r="F413" s="122">
        <f>INDEX('Regulatory Asset Base'!J$155:J$164,                    MATCH($C396,'Regulatory Asset Base'!$C$155:$C$164,0))</f>
        <v>0</v>
      </c>
      <c r="G413" s="122">
        <f>INDEX('Regulatory Asset Base'!K$155:K$164,                    MATCH($C396,'Regulatory Asset Base'!$C$155:$C$164,0))</f>
        <v>0</v>
      </c>
      <c r="H413" s="122">
        <f>INDEX('Regulatory Asset Base'!L$155:L$164,                    MATCH($C396,'Regulatory Asset Base'!$C$155:$C$164,0))</f>
        <v>0</v>
      </c>
      <c r="I413" s="122">
        <f>INDEX('Regulatory Asset Base'!M$155:M$164,                    MATCH($C396,'Regulatory Asset Base'!$C$155:$C$164,0))</f>
        <v>0</v>
      </c>
      <c r="J413" s="122">
        <f>INDEX('Regulatory Asset Base'!N$155:N$164,                    MATCH($C396,'Regulatory Asset Base'!$C$155:$C$164,0))</f>
        <v>0</v>
      </c>
      <c r="K413" s="122">
        <f>INDEX('Regulatory Asset Base'!O$155:O$164,                    MATCH($C396,'Regulatory Asset Base'!$C$155:$C$164,0))</f>
        <v>0</v>
      </c>
      <c r="L413" s="122">
        <f>INDEX('Regulatory Asset Base'!P$155:P$164,                    MATCH($C396,'Regulatory Asset Base'!$C$155:$C$164,0))</f>
        <v>0</v>
      </c>
      <c r="M413" s="122">
        <f>INDEX('Regulatory Asset Base'!Q$155:Q$164,                    MATCH($C396,'Regulatory Asset Base'!$C$155:$C$164,0))</f>
        <v>0</v>
      </c>
      <c r="N413" s="122">
        <f>INDEX('Regulatory Asset Base'!R$155:R$164,                    MATCH($C396,'Regulatory Asset Base'!$C$155:$C$164,0))</f>
        <v>0</v>
      </c>
      <c r="O413" s="122">
        <f>INDEX('Regulatory Asset Base'!S$155:S$164,                    MATCH($C396,'Regulatory Asset Base'!$C$155:$C$164,0))</f>
        <v>0</v>
      </c>
      <c r="P413" s="122">
        <f>INDEX('Regulatory Asset Base'!T$155:T$164,                    MATCH($C396,'Regulatory Asset Base'!$C$155:$C$164,0))</f>
        <v>0</v>
      </c>
      <c r="Q413" s="122">
        <f>INDEX('Regulatory Asset Base'!U$155:U$164,                    MATCH($C396,'Regulatory Asset Base'!$C$155:$C$164,0))</f>
        <v>0</v>
      </c>
      <c r="R413" s="122">
        <f>INDEX('Regulatory Asset Base'!V$155:V$164,                    MATCH($C396,'Regulatory Asset Base'!$C$155:$C$164,0))</f>
        <v>0</v>
      </c>
      <c r="S413" s="122">
        <f>INDEX('Regulatory Asset Base'!W$155:W$164,                    MATCH($C396,'Regulatory Asset Base'!$C$155:$C$164,0))</f>
        <v>0</v>
      </c>
      <c r="T413" s="122">
        <f>INDEX('Regulatory Asset Base'!X$155:X$164,                    MATCH($C396,'Regulatory Asset Base'!$C$155:$C$164,0))</f>
        <v>0</v>
      </c>
      <c r="U413" s="122">
        <f>INDEX('Regulatory Asset Base'!Y$155:Y$164,                    MATCH($C396,'Regulatory Asset Base'!$C$155:$C$164,0))</f>
        <v>0</v>
      </c>
      <c r="V413" s="122">
        <f>INDEX('Regulatory Asset Base'!Z$155:Z$164,                    MATCH($C396,'Regulatory Asset Base'!$C$155:$C$164,0))</f>
        <v>0</v>
      </c>
      <c r="W413" s="122">
        <f>INDEX('Regulatory Asset Base'!AA$155:AA$164,                    MATCH($C396,'Regulatory Asset Base'!$C$155:$C$164,0))</f>
        <v>0</v>
      </c>
      <c r="X413" s="122">
        <f>INDEX('Regulatory Asset Base'!AB$155:AB$164,                    MATCH($C396,'Regulatory Asset Base'!$C$155:$C$164,0))</f>
        <v>0</v>
      </c>
      <c r="Y413" s="122">
        <f>INDEX('Regulatory Asset Base'!AC$155:AC$164,                    MATCH($C396,'Regulatory Asset Base'!$C$155:$C$164,0))</f>
        <v>0</v>
      </c>
      <c r="Z413" s="122">
        <f>INDEX('Regulatory Asset Base'!AD$155:AD$164,                    MATCH($C396,'Regulatory Asset Base'!$C$155:$C$164,0))</f>
        <v>0</v>
      </c>
      <c r="AA413" s="122">
        <f>INDEX('Regulatory Asset Base'!AE$155:AE$164,                    MATCH($C396,'Regulatory Asset Base'!$C$155:$C$164,0))</f>
        <v>0</v>
      </c>
      <c r="AB413" s="122">
        <f>INDEX('Regulatory Asset Base'!AF$155:AF$164,                    MATCH($C396,'Regulatory Asset Base'!$C$155:$C$164,0))</f>
        <v>0</v>
      </c>
      <c r="AC413" s="122">
        <f>INDEX('Regulatory Asset Base'!AG$155:AG$164,                    MATCH($C396,'Regulatory Asset Base'!$C$155:$C$164,0))</f>
        <v>0</v>
      </c>
      <c r="AD413" s="122">
        <f>INDEX('Regulatory Asset Base'!AH$155:AH$164,                    MATCH($C396,'Regulatory Asset Base'!$C$155:$C$164,0))</f>
        <v>0</v>
      </c>
    </row>
    <row r="414" spans="1:30">
      <c r="A414" s="68"/>
      <c r="B414" s="68"/>
      <c r="C414" s="69" t="s">
        <v>104</v>
      </c>
      <c r="D414" s="129" t="s">
        <v>60</v>
      </c>
      <c r="E414" s="5"/>
      <c r="F414" s="122">
        <f>F445</f>
        <v>0</v>
      </c>
      <c r="G414" s="122">
        <f ca="1">G445</f>
        <v>0</v>
      </c>
      <c r="H414" s="122">
        <f ca="1">H445</f>
        <v>0</v>
      </c>
      <c r="I414" s="122">
        <f t="shared" ref="I414:AD414" ca="1" si="171">I445</f>
        <v>0</v>
      </c>
      <c r="J414" s="122">
        <f t="shared" ca="1" si="171"/>
        <v>0</v>
      </c>
      <c r="K414" s="122">
        <f t="shared" ca="1" si="171"/>
        <v>0</v>
      </c>
      <c r="L414" s="122">
        <f t="shared" ca="1" si="171"/>
        <v>0</v>
      </c>
      <c r="M414" s="122">
        <f t="shared" ca="1" si="171"/>
        <v>0</v>
      </c>
      <c r="N414" s="122">
        <f t="shared" ca="1" si="171"/>
        <v>0</v>
      </c>
      <c r="O414" s="122">
        <f t="shared" ca="1" si="171"/>
        <v>0</v>
      </c>
      <c r="P414" s="122">
        <f t="shared" ca="1" si="171"/>
        <v>0</v>
      </c>
      <c r="Q414" s="122">
        <f t="shared" ca="1" si="171"/>
        <v>0</v>
      </c>
      <c r="R414" s="122">
        <f t="shared" ca="1" si="171"/>
        <v>0</v>
      </c>
      <c r="S414" s="122">
        <f t="shared" ca="1" si="171"/>
        <v>0</v>
      </c>
      <c r="T414" s="122">
        <f t="shared" ca="1" si="171"/>
        <v>0</v>
      </c>
      <c r="U414" s="122">
        <f t="shared" ca="1" si="171"/>
        <v>0</v>
      </c>
      <c r="V414" s="122">
        <f t="shared" ca="1" si="171"/>
        <v>0</v>
      </c>
      <c r="W414" s="122">
        <f t="shared" ca="1" si="171"/>
        <v>0</v>
      </c>
      <c r="X414" s="122">
        <f t="shared" ca="1" si="171"/>
        <v>0</v>
      </c>
      <c r="Y414" s="122">
        <f t="shared" ca="1" si="171"/>
        <v>0</v>
      </c>
      <c r="Z414" s="122">
        <f t="shared" ca="1" si="171"/>
        <v>0</v>
      </c>
      <c r="AA414" s="122">
        <f t="shared" ca="1" si="171"/>
        <v>0</v>
      </c>
      <c r="AB414" s="122">
        <f t="shared" ca="1" si="171"/>
        <v>0</v>
      </c>
      <c r="AC414" s="122">
        <f t="shared" ca="1" si="171"/>
        <v>0</v>
      </c>
      <c r="AD414" s="122">
        <f t="shared" si="171"/>
        <v>0</v>
      </c>
    </row>
    <row r="415" spans="1:30">
      <c r="A415" s="68"/>
      <c r="B415" s="68"/>
      <c r="C415" s="69" t="s">
        <v>105</v>
      </c>
      <c r="D415" s="129" t="s">
        <v>60</v>
      </c>
      <c r="E415" s="5"/>
      <c r="F415" s="122">
        <f t="shared" ref="F415:G415" si="172">SUM(F411:F413)-F414</f>
        <v>0</v>
      </c>
      <c r="G415" s="122">
        <f t="shared" ca="1" si="172"/>
        <v>0</v>
      </c>
      <c r="H415" s="122">
        <f ca="1">SUM(H411:H413)-H414</f>
        <v>0</v>
      </c>
      <c r="I415" s="122">
        <f t="shared" ref="I415:J415" ca="1" si="173">SUM(I411:I413)-I414</f>
        <v>0</v>
      </c>
      <c r="J415" s="124">
        <f t="shared" ca="1" si="173"/>
        <v>0</v>
      </c>
      <c r="K415" s="124">
        <f t="shared" ref="K415:M415" ca="1" si="174">SUM(K411:K413)-K414</f>
        <v>0</v>
      </c>
      <c r="L415" s="124">
        <f t="shared" ca="1" si="174"/>
        <v>0</v>
      </c>
      <c r="M415" s="124">
        <f t="shared" ca="1" si="174"/>
        <v>0</v>
      </c>
      <c r="N415" s="124">
        <f t="shared" ref="N415:AD415" ca="1" si="175">SUM(N411:N413)-N414</f>
        <v>0</v>
      </c>
      <c r="O415" s="124">
        <f t="shared" ca="1" si="175"/>
        <v>0</v>
      </c>
      <c r="P415" s="124">
        <f t="shared" ca="1" si="175"/>
        <v>0</v>
      </c>
      <c r="Q415" s="124">
        <f t="shared" ca="1" si="175"/>
        <v>0</v>
      </c>
      <c r="R415" s="124">
        <f t="shared" ca="1" si="175"/>
        <v>0</v>
      </c>
      <c r="S415" s="124">
        <f t="shared" ca="1" si="175"/>
        <v>0</v>
      </c>
      <c r="T415" s="124">
        <f t="shared" ca="1" si="175"/>
        <v>0</v>
      </c>
      <c r="U415" s="124">
        <f t="shared" ca="1" si="175"/>
        <v>0</v>
      </c>
      <c r="V415" s="124">
        <f t="shared" ca="1" si="175"/>
        <v>0</v>
      </c>
      <c r="W415" s="124">
        <f t="shared" ca="1" si="175"/>
        <v>0</v>
      </c>
      <c r="X415" s="124">
        <f t="shared" ca="1" si="175"/>
        <v>0</v>
      </c>
      <c r="Y415" s="124">
        <f t="shared" ca="1" si="175"/>
        <v>0</v>
      </c>
      <c r="Z415" s="124">
        <f t="shared" ca="1" si="175"/>
        <v>0</v>
      </c>
      <c r="AA415" s="124">
        <f t="shared" ca="1" si="175"/>
        <v>0</v>
      </c>
      <c r="AB415" s="122">
        <f t="shared" ca="1" si="175"/>
        <v>0</v>
      </c>
      <c r="AC415" s="122">
        <f t="shared" ca="1" si="175"/>
        <v>0</v>
      </c>
      <c r="AD415" s="122">
        <f t="shared" ca="1" si="175"/>
        <v>0</v>
      </c>
    </row>
    <row r="416" spans="1:30">
      <c r="A416" s="5"/>
      <c r="B416" s="5"/>
      <c r="C416" s="5"/>
      <c r="D416" s="129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</row>
    <row r="417" spans="1:30">
      <c r="A417" s="5"/>
      <c r="B417" s="5"/>
      <c r="C417" s="5"/>
      <c r="D417" s="129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</row>
    <row r="418" spans="1:30">
      <c r="A418" s="68"/>
      <c r="B418" s="68"/>
      <c r="C418" s="69" t="s">
        <v>106</v>
      </c>
      <c r="D418" s="129" t="s">
        <v>60</v>
      </c>
      <c r="E418" s="5"/>
      <c r="F418" s="126">
        <f>F407</f>
        <v>2546626.7556988257</v>
      </c>
      <c r="G418" s="124">
        <f ca="1">F418+G413-(G405+G414)</f>
        <v>2037301.4045590605</v>
      </c>
      <c r="H418" s="124">
        <f t="shared" ref="H418:AD418" ca="1" si="176">G418+H413-(H405+H414)</f>
        <v>1527976.0534192952</v>
      </c>
      <c r="I418" s="124">
        <f t="shared" ca="1" si="176"/>
        <v>1018650.70227953</v>
      </c>
      <c r="J418" s="124">
        <f t="shared" ca="1" si="176"/>
        <v>509325.35113976483</v>
      </c>
      <c r="K418" s="124">
        <f t="shared" ca="1" si="176"/>
        <v>0</v>
      </c>
      <c r="L418" s="124">
        <f t="shared" ca="1" si="176"/>
        <v>0</v>
      </c>
      <c r="M418" s="124">
        <f t="shared" ca="1" si="176"/>
        <v>0</v>
      </c>
      <c r="N418" s="124">
        <f t="shared" ca="1" si="176"/>
        <v>0</v>
      </c>
      <c r="O418" s="124">
        <f t="shared" ca="1" si="176"/>
        <v>0</v>
      </c>
      <c r="P418" s="124">
        <f t="shared" ca="1" si="176"/>
        <v>0</v>
      </c>
      <c r="Q418" s="124">
        <f t="shared" ca="1" si="176"/>
        <v>0</v>
      </c>
      <c r="R418" s="124">
        <f t="shared" ca="1" si="176"/>
        <v>0</v>
      </c>
      <c r="S418" s="124">
        <f t="shared" ca="1" si="176"/>
        <v>0</v>
      </c>
      <c r="T418" s="124">
        <f t="shared" ca="1" si="176"/>
        <v>0</v>
      </c>
      <c r="U418" s="124">
        <f t="shared" ca="1" si="176"/>
        <v>0</v>
      </c>
      <c r="V418" s="124">
        <f t="shared" ca="1" si="176"/>
        <v>0</v>
      </c>
      <c r="W418" s="124">
        <f t="shared" ca="1" si="176"/>
        <v>0</v>
      </c>
      <c r="X418" s="124">
        <f t="shared" ca="1" si="176"/>
        <v>0</v>
      </c>
      <c r="Y418" s="124">
        <f t="shared" ca="1" si="176"/>
        <v>0</v>
      </c>
      <c r="Z418" s="124">
        <f t="shared" ca="1" si="176"/>
        <v>0</v>
      </c>
      <c r="AA418" s="124">
        <f t="shared" ca="1" si="176"/>
        <v>0</v>
      </c>
      <c r="AB418" s="124">
        <f t="shared" ca="1" si="176"/>
        <v>0</v>
      </c>
      <c r="AC418" s="124">
        <f t="shared" ca="1" si="176"/>
        <v>0</v>
      </c>
      <c r="AD418" s="124">
        <f t="shared" ca="1" si="176"/>
        <v>0</v>
      </c>
    </row>
    <row r="419" spans="1:30">
      <c r="A419" s="68"/>
      <c r="B419" s="68"/>
      <c r="C419" s="67" t="s">
        <v>107</v>
      </c>
      <c r="D419" s="129" t="s">
        <v>60</v>
      </c>
      <c r="E419" s="5"/>
      <c r="F419" s="122">
        <f t="shared" ref="F419" si="177">(F444+F405)</f>
        <v>0</v>
      </c>
      <c r="G419" s="124">
        <f ca="1">(G405+G414)</f>
        <v>509325.35113976517</v>
      </c>
      <c r="H419" s="124">
        <f ca="1">(H405+H414)</f>
        <v>509325.35113976517</v>
      </c>
      <c r="I419" s="124">
        <f ca="1">(I405+I414)</f>
        <v>509325.35113976517</v>
      </c>
      <c r="J419" s="124">
        <f t="shared" ref="J419:AD419" ca="1" si="178">(J405+J414)</f>
        <v>509325.35113976517</v>
      </c>
      <c r="K419" s="124">
        <f t="shared" ca="1" si="178"/>
        <v>509325.35113976517</v>
      </c>
      <c r="L419" s="124">
        <f t="shared" ca="1" si="178"/>
        <v>0</v>
      </c>
      <c r="M419" s="124">
        <f t="shared" ca="1" si="178"/>
        <v>0</v>
      </c>
      <c r="N419" s="124">
        <f t="shared" ca="1" si="178"/>
        <v>0</v>
      </c>
      <c r="O419" s="124">
        <f t="shared" ca="1" si="178"/>
        <v>0</v>
      </c>
      <c r="P419" s="124">
        <f t="shared" ca="1" si="178"/>
        <v>0</v>
      </c>
      <c r="Q419" s="124">
        <f t="shared" ca="1" si="178"/>
        <v>0</v>
      </c>
      <c r="R419" s="124">
        <f t="shared" ca="1" si="178"/>
        <v>0</v>
      </c>
      <c r="S419" s="124">
        <f t="shared" ca="1" si="178"/>
        <v>0</v>
      </c>
      <c r="T419" s="124">
        <f t="shared" ca="1" si="178"/>
        <v>0</v>
      </c>
      <c r="U419" s="124">
        <f t="shared" ca="1" si="178"/>
        <v>0</v>
      </c>
      <c r="V419" s="124">
        <f t="shared" ca="1" si="178"/>
        <v>0</v>
      </c>
      <c r="W419" s="124">
        <f t="shared" ca="1" si="178"/>
        <v>0</v>
      </c>
      <c r="X419" s="124">
        <f t="shared" ca="1" si="178"/>
        <v>0</v>
      </c>
      <c r="Y419" s="124">
        <f t="shared" ca="1" si="178"/>
        <v>0</v>
      </c>
      <c r="Z419" s="124">
        <f t="shared" ca="1" si="178"/>
        <v>0</v>
      </c>
      <c r="AA419" s="124">
        <f t="shared" ca="1" si="178"/>
        <v>0</v>
      </c>
      <c r="AB419" s="124">
        <f t="shared" ca="1" si="178"/>
        <v>0</v>
      </c>
      <c r="AC419" s="124">
        <f t="shared" ca="1" si="178"/>
        <v>0</v>
      </c>
      <c r="AD419" s="124">
        <f t="shared" si="178"/>
        <v>0</v>
      </c>
    </row>
    <row r="420" spans="1:30">
      <c r="A420" s="70"/>
      <c r="B420" s="71"/>
      <c r="C420" s="68"/>
      <c r="D420" s="132"/>
      <c r="E420" s="5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68"/>
      <c r="Q420" s="68"/>
      <c r="R420" s="68"/>
      <c r="S420" s="68"/>
      <c r="T420" s="68"/>
      <c r="U420" s="68"/>
    </row>
    <row r="421" spans="1:30">
      <c r="A421" s="7"/>
      <c r="B421" s="38"/>
      <c r="C421" s="72" t="s">
        <v>108</v>
      </c>
      <c r="D421" s="132"/>
      <c r="E421" s="5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7"/>
    </row>
    <row r="422" spans="1:30">
      <c r="A422" s="7"/>
      <c r="B422" s="38"/>
      <c r="C422" s="72"/>
      <c r="D422" s="132"/>
      <c r="E422" s="5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</row>
    <row r="423" spans="1:30">
      <c r="A423" s="7"/>
      <c r="B423" s="38"/>
      <c r="C423" s="72"/>
      <c r="D423" s="132"/>
      <c r="E423" s="5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</row>
    <row r="424" spans="1:30">
      <c r="A424" s="8"/>
      <c r="B424" s="62"/>
      <c r="C424" s="11" t="s">
        <v>109</v>
      </c>
      <c r="D424" s="132"/>
      <c r="E424" s="7" t="str">
        <f>C413</f>
        <v>Additional Asset - nominal value</v>
      </c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</row>
    <row r="425" spans="1:30" ht="12" customHeight="1">
      <c r="A425" s="73"/>
      <c r="B425" s="62"/>
      <c r="C425" s="74">
        <f>Assumptions!$E$10</f>
        <v>2025</v>
      </c>
      <c r="D425" s="132" t="s">
        <v>60</v>
      </c>
      <c r="E425" s="127"/>
      <c r="F425" s="127">
        <f t="shared" ref="F425:O434" si="179">IF(F$4&lt;$C425,0,IF(F$4&gt;=$C425+$D$16,0,$E425/$D$16))</f>
        <v>0</v>
      </c>
      <c r="G425" s="127">
        <f t="shared" si="179"/>
        <v>0</v>
      </c>
      <c r="H425" s="127">
        <f t="shared" si="179"/>
        <v>0</v>
      </c>
      <c r="I425" s="127">
        <f t="shared" si="179"/>
        <v>0</v>
      </c>
      <c r="J425" s="127">
        <f t="shared" si="179"/>
        <v>0</v>
      </c>
      <c r="K425" s="127">
        <f t="shared" si="179"/>
        <v>0</v>
      </c>
      <c r="L425" s="127">
        <f t="shared" si="179"/>
        <v>0</v>
      </c>
      <c r="M425" s="127">
        <f t="shared" si="179"/>
        <v>0</v>
      </c>
      <c r="N425" s="127">
        <f t="shared" si="179"/>
        <v>0</v>
      </c>
      <c r="O425" s="127">
        <f t="shared" si="179"/>
        <v>0</v>
      </c>
      <c r="P425" s="127">
        <f t="shared" ref="P425:AD434" si="180">IF(P$4&lt;$C425,0,IF(P$4&gt;=$C425+$D$16,0,$E425/$D$16))</f>
        <v>0</v>
      </c>
      <c r="Q425" s="127">
        <f t="shared" si="180"/>
        <v>0</v>
      </c>
      <c r="R425" s="127">
        <f t="shared" si="180"/>
        <v>0</v>
      </c>
      <c r="S425" s="127">
        <f t="shared" si="180"/>
        <v>0</v>
      </c>
      <c r="T425" s="127">
        <f t="shared" si="180"/>
        <v>0</v>
      </c>
      <c r="U425" s="127">
        <f t="shared" si="180"/>
        <v>0</v>
      </c>
      <c r="V425" s="127">
        <f t="shared" si="180"/>
        <v>0</v>
      </c>
      <c r="W425" s="127">
        <f t="shared" si="180"/>
        <v>0</v>
      </c>
      <c r="X425" s="127">
        <f t="shared" si="180"/>
        <v>0</v>
      </c>
      <c r="Y425" s="127">
        <f t="shared" si="180"/>
        <v>0</v>
      </c>
      <c r="Z425" s="127">
        <f t="shared" si="180"/>
        <v>0</v>
      </c>
      <c r="AA425" s="127">
        <f t="shared" si="180"/>
        <v>0</v>
      </c>
      <c r="AB425" s="127">
        <f t="shared" si="180"/>
        <v>0</v>
      </c>
      <c r="AC425" s="127">
        <f t="shared" si="180"/>
        <v>0</v>
      </c>
      <c r="AD425" s="127">
        <f t="shared" si="180"/>
        <v>0</v>
      </c>
    </row>
    <row r="426" spans="1:30">
      <c r="A426" s="75"/>
      <c r="B426" s="61"/>
      <c r="C426" s="74">
        <f>C425+1</f>
        <v>2026</v>
      </c>
      <c r="D426" s="132" t="s">
        <v>60</v>
      </c>
      <c r="E426" s="127">
        <f ca="1">OFFSET('Regulatory Asset Base'!$K$155,$D396-1,0)</f>
        <v>0</v>
      </c>
      <c r="F426" s="127">
        <f t="shared" si="179"/>
        <v>0</v>
      </c>
      <c r="G426" s="127">
        <f t="shared" ca="1" si="179"/>
        <v>0</v>
      </c>
      <c r="H426" s="127">
        <f t="shared" ca="1" si="179"/>
        <v>0</v>
      </c>
      <c r="I426" s="127">
        <f t="shared" ca="1" si="179"/>
        <v>0</v>
      </c>
      <c r="J426" s="127">
        <f t="shared" ca="1" si="179"/>
        <v>0</v>
      </c>
      <c r="K426" s="127">
        <f t="shared" ca="1" si="179"/>
        <v>0</v>
      </c>
      <c r="L426" s="127">
        <f t="shared" si="179"/>
        <v>0</v>
      </c>
      <c r="M426" s="127">
        <f t="shared" si="179"/>
        <v>0</v>
      </c>
      <c r="N426" s="127">
        <f t="shared" si="179"/>
        <v>0</v>
      </c>
      <c r="O426" s="127">
        <f t="shared" si="179"/>
        <v>0</v>
      </c>
      <c r="P426" s="127">
        <f t="shared" si="180"/>
        <v>0</v>
      </c>
      <c r="Q426" s="127">
        <f t="shared" si="180"/>
        <v>0</v>
      </c>
      <c r="R426" s="127">
        <f t="shared" si="180"/>
        <v>0</v>
      </c>
      <c r="S426" s="127">
        <f t="shared" si="180"/>
        <v>0</v>
      </c>
      <c r="T426" s="127">
        <f t="shared" si="180"/>
        <v>0</v>
      </c>
      <c r="U426" s="127">
        <f t="shared" si="180"/>
        <v>0</v>
      </c>
      <c r="V426" s="127">
        <f t="shared" si="180"/>
        <v>0</v>
      </c>
      <c r="W426" s="127">
        <f t="shared" si="180"/>
        <v>0</v>
      </c>
      <c r="X426" s="127">
        <f t="shared" si="180"/>
        <v>0</v>
      </c>
      <c r="Y426" s="127">
        <f t="shared" si="180"/>
        <v>0</v>
      </c>
      <c r="Z426" s="127">
        <f t="shared" si="180"/>
        <v>0</v>
      </c>
      <c r="AA426" s="127">
        <f t="shared" si="180"/>
        <v>0</v>
      </c>
      <c r="AB426" s="127">
        <f t="shared" si="180"/>
        <v>0</v>
      </c>
      <c r="AC426" s="127">
        <f t="shared" si="180"/>
        <v>0</v>
      </c>
      <c r="AD426" s="127">
        <f t="shared" si="180"/>
        <v>0</v>
      </c>
    </row>
    <row r="427" spans="1:30">
      <c r="B427" s="49"/>
      <c r="C427" s="74">
        <f t="shared" ref="C427:C444" si="181">C426+1</f>
        <v>2027</v>
      </c>
      <c r="D427" s="132" t="s">
        <v>60</v>
      </c>
      <c r="E427" s="127">
        <f ca="1">OFFSET('Regulatory Asset Base'!$L$155,$D396-1,0)</f>
        <v>0</v>
      </c>
      <c r="F427" s="127">
        <f t="shared" si="179"/>
        <v>0</v>
      </c>
      <c r="G427" s="127">
        <f t="shared" si="179"/>
        <v>0</v>
      </c>
      <c r="H427" s="127">
        <f t="shared" ca="1" si="179"/>
        <v>0</v>
      </c>
      <c r="I427" s="127">
        <f t="shared" ca="1" si="179"/>
        <v>0</v>
      </c>
      <c r="J427" s="127">
        <f t="shared" ca="1" si="179"/>
        <v>0</v>
      </c>
      <c r="K427" s="127">
        <f t="shared" ca="1" si="179"/>
        <v>0</v>
      </c>
      <c r="L427" s="127">
        <f t="shared" ca="1" si="179"/>
        <v>0</v>
      </c>
      <c r="M427" s="127">
        <f t="shared" si="179"/>
        <v>0</v>
      </c>
      <c r="N427" s="127">
        <f t="shared" si="179"/>
        <v>0</v>
      </c>
      <c r="O427" s="127">
        <f t="shared" si="179"/>
        <v>0</v>
      </c>
      <c r="P427" s="127">
        <f t="shared" si="180"/>
        <v>0</v>
      </c>
      <c r="Q427" s="127">
        <f t="shared" si="180"/>
        <v>0</v>
      </c>
      <c r="R427" s="127">
        <f t="shared" si="180"/>
        <v>0</v>
      </c>
      <c r="S427" s="127">
        <f t="shared" si="180"/>
        <v>0</v>
      </c>
      <c r="T427" s="127">
        <f t="shared" si="180"/>
        <v>0</v>
      </c>
      <c r="U427" s="127">
        <f t="shared" si="180"/>
        <v>0</v>
      </c>
      <c r="V427" s="127">
        <f t="shared" si="180"/>
        <v>0</v>
      </c>
      <c r="W427" s="127">
        <f t="shared" si="180"/>
        <v>0</v>
      </c>
      <c r="X427" s="127">
        <f t="shared" si="180"/>
        <v>0</v>
      </c>
      <c r="Y427" s="127">
        <f t="shared" si="180"/>
        <v>0</v>
      </c>
      <c r="Z427" s="127">
        <f t="shared" si="180"/>
        <v>0</v>
      </c>
      <c r="AA427" s="127">
        <f t="shared" si="180"/>
        <v>0</v>
      </c>
      <c r="AB427" s="127">
        <f t="shared" si="180"/>
        <v>0</v>
      </c>
      <c r="AC427" s="127">
        <f t="shared" si="180"/>
        <v>0</v>
      </c>
      <c r="AD427" s="127">
        <f t="shared" si="180"/>
        <v>0</v>
      </c>
    </row>
    <row r="428" spans="1:30">
      <c r="B428" s="49"/>
      <c r="C428" s="74">
        <f t="shared" si="181"/>
        <v>2028</v>
      </c>
      <c r="D428" s="132" t="s">
        <v>60</v>
      </c>
      <c r="E428" s="127">
        <f ca="1">OFFSET('Regulatory Asset Base'!$M$155,$D396-1,0)</f>
        <v>0</v>
      </c>
      <c r="F428" s="127">
        <f t="shared" si="179"/>
        <v>0</v>
      </c>
      <c r="G428" s="127">
        <f t="shared" si="179"/>
        <v>0</v>
      </c>
      <c r="H428" s="127">
        <f t="shared" si="179"/>
        <v>0</v>
      </c>
      <c r="I428" s="127">
        <f t="shared" ca="1" si="179"/>
        <v>0</v>
      </c>
      <c r="J428" s="127">
        <f t="shared" ca="1" si="179"/>
        <v>0</v>
      </c>
      <c r="K428" s="127">
        <f t="shared" ca="1" si="179"/>
        <v>0</v>
      </c>
      <c r="L428" s="127">
        <f t="shared" ca="1" si="179"/>
        <v>0</v>
      </c>
      <c r="M428" s="127">
        <f t="shared" ca="1" si="179"/>
        <v>0</v>
      </c>
      <c r="N428" s="127">
        <f t="shared" si="179"/>
        <v>0</v>
      </c>
      <c r="O428" s="127">
        <f t="shared" si="179"/>
        <v>0</v>
      </c>
      <c r="P428" s="127">
        <f t="shared" si="180"/>
        <v>0</v>
      </c>
      <c r="Q428" s="127">
        <f t="shared" si="180"/>
        <v>0</v>
      </c>
      <c r="R428" s="127">
        <f t="shared" si="180"/>
        <v>0</v>
      </c>
      <c r="S428" s="127">
        <f t="shared" si="180"/>
        <v>0</v>
      </c>
      <c r="T428" s="127">
        <f t="shared" si="180"/>
        <v>0</v>
      </c>
      <c r="U428" s="127">
        <f t="shared" si="180"/>
        <v>0</v>
      </c>
      <c r="V428" s="127">
        <f t="shared" si="180"/>
        <v>0</v>
      </c>
      <c r="W428" s="127">
        <f t="shared" si="180"/>
        <v>0</v>
      </c>
      <c r="X428" s="127">
        <f t="shared" si="180"/>
        <v>0</v>
      </c>
      <c r="Y428" s="127">
        <f t="shared" si="180"/>
        <v>0</v>
      </c>
      <c r="Z428" s="127">
        <f t="shared" si="180"/>
        <v>0</v>
      </c>
      <c r="AA428" s="127">
        <f t="shared" si="180"/>
        <v>0</v>
      </c>
      <c r="AB428" s="127">
        <f t="shared" si="180"/>
        <v>0</v>
      </c>
      <c r="AC428" s="127">
        <f t="shared" si="180"/>
        <v>0</v>
      </c>
      <c r="AD428" s="127">
        <f t="shared" si="180"/>
        <v>0</v>
      </c>
    </row>
    <row r="429" spans="1:30">
      <c r="B429" s="49"/>
      <c r="C429" s="74">
        <f t="shared" si="181"/>
        <v>2029</v>
      </c>
      <c r="D429" s="132" t="s">
        <v>60</v>
      </c>
      <c r="E429" s="127">
        <f ca="1">OFFSET('Regulatory Asset Base'!$N$155,$D396-1,0)</f>
        <v>0</v>
      </c>
      <c r="F429" s="127">
        <f t="shared" si="179"/>
        <v>0</v>
      </c>
      <c r="G429" s="127">
        <f t="shared" si="179"/>
        <v>0</v>
      </c>
      <c r="H429" s="127">
        <f t="shared" si="179"/>
        <v>0</v>
      </c>
      <c r="I429" s="127">
        <f t="shared" si="179"/>
        <v>0</v>
      </c>
      <c r="J429" s="127">
        <f t="shared" ca="1" si="179"/>
        <v>0</v>
      </c>
      <c r="K429" s="127">
        <f t="shared" ca="1" si="179"/>
        <v>0</v>
      </c>
      <c r="L429" s="127">
        <f t="shared" ca="1" si="179"/>
        <v>0</v>
      </c>
      <c r="M429" s="127">
        <f t="shared" ca="1" si="179"/>
        <v>0</v>
      </c>
      <c r="N429" s="127">
        <f t="shared" ca="1" si="179"/>
        <v>0</v>
      </c>
      <c r="O429" s="127">
        <f t="shared" si="179"/>
        <v>0</v>
      </c>
      <c r="P429" s="127">
        <f t="shared" si="180"/>
        <v>0</v>
      </c>
      <c r="Q429" s="127">
        <f t="shared" si="180"/>
        <v>0</v>
      </c>
      <c r="R429" s="127">
        <f t="shared" si="180"/>
        <v>0</v>
      </c>
      <c r="S429" s="127">
        <f t="shared" si="180"/>
        <v>0</v>
      </c>
      <c r="T429" s="127">
        <f t="shared" si="180"/>
        <v>0</v>
      </c>
      <c r="U429" s="127">
        <f t="shared" si="180"/>
        <v>0</v>
      </c>
      <c r="V429" s="127">
        <f t="shared" si="180"/>
        <v>0</v>
      </c>
      <c r="W429" s="127">
        <f t="shared" si="180"/>
        <v>0</v>
      </c>
      <c r="X429" s="127">
        <f t="shared" si="180"/>
        <v>0</v>
      </c>
      <c r="Y429" s="127">
        <f t="shared" si="180"/>
        <v>0</v>
      </c>
      <c r="Z429" s="127">
        <f t="shared" si="180"/>
        <v>0</v>
      </c>
      <c r="AA429" s="127">
        <f t="shared" si="180"/>
        <v>0</v>
      </c>
      <c r="AB429" s="127">
        <f t="shared" si="180"/>
        <v>0</v>
      </c>
      <c r="AC429" s="127">
        <f t="shared" si="180"/>
        <v>0</v>
      </c>
      <c r="AD429" s="127">
        <f t="shared" si="180"/>
        <v>0</v>
      </c>
    </row>
    <row r="430" spans="1:30">
      <c r="B430" s="49"/>
      <c r="C430" s="74">
        <f t="shared" si="181"/>
        <v>2030</v>
      </c>
      <c r="D430" s="132" t="s">
        <v>60</v>
      </c>
      <c r="E430" s="127">
        <f ca="1">OFFSET('Regulatory Asset Base'!$O$155,$D396-1,0)</f>
        <v>0</v>
      </c>
      <c r="F430" s="127">
        <f t="shared" si="179"/>
        <v>0</v>
      </c>
      <c r="G430" s="127">
        <f t="shared" si="179"/>
        <v>0</v>
      </c>
      <c r="H430" s="127">
        <f t="shared" si="179"/>
        <v>0</v>
      </c>
      <c r="I430" s="127">
        <f t="shared" si="179"/>
        <v>0</v>
      </c>
      <c r="J430" s="127">
        <f t="shared" si="179"/>
        <v>0</v>
      </c>
      <c r="K430" s="127">
        <f t="shared" ca="1" si="179"/>
        <v>0</v>
      </c>
      <c r="L430" s="127">
        <f t="shared" ca="1" si="179"/>
        <v>0</v>
      </c>
      <c r="M430" s="127">
        <f t="shared" ca="1" si="179"/>
        <v>0</v>
      </c>
      <c r="N430" s="127">
        <f t="shared" ca="1" si="179"/>
        <v>0</v>
      </c>
      <c r="O430" s="127">
        <f t="shared" ca="1" si="179"/>
        <v>0</v>
      </c>
      <c r="P430" s="127">
        <f t="shared" si="180"/>
        <v>0</v>
      </c>
      <c r="Q430" s="127">
        <f t="shared" si="180"/>
        <v>0</v>
      </c>
      <c r="R430" s="127">
        <f t="shared" si="180"/>
        <v>0</v>
      </c>
      <c r="S430" s="127">
        <f t="shared" si="180"/>
        <v>0</v>
      </c>
      <c r="T430" s="127">
        <f t="shared" si="180"/>
        <v>0</v>
      </c>
      <c r="U430" s="127">
        <f t="shared" si="180"/>
        <v>0</v>
      </c>
      <c r="V430" s="127">
        <f t="shared" si="180"/>
        <v>0</v>
      </c>
      <c r="W430" s="127">
        <f t="shared" si="180"/>
        <v>0</v>
      </c>
      <c r="X430" s="127">
        <f t="shared" si="180"/>
        <v>0</v>
      </c>
      <c r="Y430" s="127">
        <f t="shared" si="180"/>
        <v>0</v>
      </c>
      <c r="Z430" s="127">
        <f t="shared" si="180"/>
        <v>0</v>
      </c>
      <c r="AA430" s="127">
        <f t="shared" si="180"/>
        <v>0</v>
      </c>
      <c r="AB430" s="127">
        <f t="shared" si="180"/>
        <v>0</v>
      </c>
      <c r="AC430" s="127">
        <f t="shared" si="180"/>
        <v>0</v>
      </c>
      <c r="AD430" s="127">
        <f t="shared" si="180"/>
        <v>0</v>
      </c>
    </row>
    <row r="431" spans="1:30">
      <c r="B431" s="49"/>
      <c r="C431" s="74">
        <f t="shared" si="181"/>
        <v>2031</v>
      </c>
      <c r="D431" s="132" t="s">
        <v>60</v>
      </c>
      <c r="E431" s="127">
        <f ca="1">OFFSET('Regulatory Asset Base'!$P$155,$D396-1,0)</f>
        <v>0</v>
      </c>
      <c r="F431" s="127">
        <f t="shared" si="179"/>
        <v>0</v>
      </c>
      <c r="G431" s="127">
        <f t="shared" si="179"/>
        <v>0</v>
      </c>
      <c r="H431" s="127">
        <f t="shared" si="179"/>
        <v>0</v>
      </c>
      <c r="I431" s="127">
        <f t="shared" si="179"/>
        <v>0</v>
      </c>
      <c r="J431" s="127">
        <f t="shared" si="179"/>
        <v>0</v>
      </c>
      <c r="K431" s="127">
        <f t="shared" si="179"/>
        <v>0</v>
      </c>
      <c r="L431" s="127">
        <f t="shared" ca="1" si="179"/>
        <v>0</v>
      </c>
      <c r="M431" s="127">
        <f t="shared" ca="1" si="179"/>
        <v>0</v>
      </c>
      <c r="N431" s="127">
        <f t="shared" ca="1" si="179"/>
        <v>0</v>
      </c>
      <c r="O431" s="127">
        <f t="shared" ca="1" si="179"/>
        <v>0</v>
      </c>
      <c r="P431" s="127">
        <f t="shared" ca="1" si="180"/>
        <v>0</v>
      </c>
      <c r="Q431" s="127">
        <f t="shared" si="180"/>
        <v>0</v>
      </c>
      <c r="R431" s="127">
        <f t="shared" si="180"/>
        <v>0</v>
      </c>
      <c r="S431" s="127">
        <f t="shared" si="180"/>
        <v>0</v>
      </c>
      <c r="T431" s="127">
        <f t="shared" si="180"/>
        <v>0</v>
      </c>
      <c r="U431" s="127">
        <f t="shared" si="180"/>
        <v>0</v>
      </c>
      <c r="V431" s="127">
        <f t="shared" si="180"/>
        <v>0</v>
      </c>
      <c r="W431" s="127">
        <f t="shared" si="180"/>
        <v>0</v>
      </c>
      <c r="X431" s="127">
        <f t="shared" si="180"/>
        <v>0</v>
      </c>
      <c r="Y431" s="127">
        <f t="shared" si="180"/>
        <v>0</v>
      </c>
      <c r="Z431" s="127">
        <f t="shared" si="180"/>
        <v>0</v>
      </c>
      <c r="AA431" s="127">
        <f t="shared" si="180"/>
        <v>0</v>
      </c>
      <c r="AB431" s="127">
        <f t="shared" si="180"/>
        <v>0</v>
      </c>
      <c r="AC431" s="127">
        <f t="shared" si="180"/>
        <v>0</v>
      </c>
      <c r="AD431" s="127">
        <f t="shared" si="180"/>
        <v>0</v>
      </c>
    </row>
    <row r="432" spans="1:30">
      <c r="A432" s="47" t="s">
        <v>110</v>
      </c>
      <c r="B432" s="49"/>
      <c r="C432" s="74">
        <f t="shared" si="181"/>
        <v>2032</v>
      </c>
      <c r="D432" s="132" t="s">
        <v>60</v>
      </c>
      <c r="E432" s="127">
        <f ca="1">OFFSET('Regulatory Asset Base'!$Q$155,$D396-1,0)</f>
        <v>0</v>
      </c>
      <c r="F432" s="127">
        <f t="shared" si="179"/>
        <v>0</v>
      </c>
      <c r="G432" s="127">
        <f t="shared" si="179"/>
        <v>0</v>
      </c>
      <c r="H432" s="127">
        <f t="shared" si="179"/>
        <v>0</v>
      </c>
      <c r="I432" s="127">
        <f t="shared" si="179"/>
        <v>0</v>
      </c>
      <c r="J432" s="127">
        <f t="shared" si="179"/>
        <v>0</v>
      </c>
      <c r="K432" s="127">
        <f t="shared" si="179"/>
        <v>0</v>
      </c>
      <c r="L432" s="127">
        <f t="shared" si="179"/>
        <v>0</v>
      </c>
      <c r="M432" s="127">
        <f t="shared" ca="1" si="179"/>
        <v>0</v>
      </c>
      <c r="N432" s="127">
        <f t="shared" ca="1" si="179"/>
        <v>0</v>
      </c>
      <c r="O432" s="127">
        <f t="shared" ca="1" si="179"/>
        <v>0</v>
      </c>
      <c r="P432" s="127">
        <f t="shared" ca="1" si="180"/>
        <v>0</v>
      </c>
      <c r="Q432" s="127">
        <f t="shared" ca="1" si="180"/>
        <v>0</v>
      </c>
      <c r="R432" s="127">
        <f t="shared" si="180"/>
        <v>0</v>
      </c>
      <c r="S432" s="127">
        <f t="shared" si="180"/>
        <v>0</v>
      </c>
      <c r="T432" s="127">
        <f t="shared" si="180"/>
        <v>0</v>
      </c>
      <c r="U432" s="127">
        <f t="shared" si="180"/>
        <v>0</v>
      </c>
      <c r="V432" s="127">
        <f t="shared" si="180"/>
        <v>0</v>
      </c>
      <c r="W432" s="127">
        <f t="shared" si="180"/>
        <v>0</v>
      </c>
      <c r="X432" s="127">
        <f t="shared" si="180"/>
        <v>0</v>
      </c>
      <c r="Y432" s="127">
        <f t="shared" si="180"/>
        <v>0</v>
      </c>
      <c r="Z432" s="127">
        <f t="shared" si="180"/>
        <v>0</v>
      </c>
      <c r="AA432" s="127">
        <f t="shared" si="180"/>
        <v>0</v>
      </c>
      <c r="AB432" s="127">
        <f t="shared" si="180"/>
        <v>0</v>
      </c>
      <c r="AC432" s="127">
        <f t="shared" si="180"/>
        <v>0</v>
      </c>
      <c r="AD432" s="127">
        <f t="shared" si="180"/>
        <v>0</v>
      </c>
    </row>
    <row r="433" spans="1:30">
      <c r="B433" s="49"/>
      <c r="C433" s="74">
        <f t="shared" si="181"/>
        <v>2033</v>
      </c>
      <c r="D433" s="132" t="s">
        <v>60</v>
      </c>
      <c r="E433" s="127">
        <f ca="1">OFFSET('Regulatory Asset Base'!$R$155,$D396-1,0)</f>
        <v>0</v>
      </c>
      <c r="F433" s="127">
        <f t="shared" si="179"/>
        <v>0</v>
      </c>
      <c r="G433" s="127">
        <f t="shared" si="179"/>
        <v>0</v>
      </c>
      <c r="H433" s="127">
        <f t="shared" si="179"/>
        <v>0</v>
      </c>
      <c r="I433" s="127">
        <f t="shared" si="179"/>
        <v>0</v>
      </c>
      <c r="J433" s="127">
        <f t="shared" si="179"/>
        <v>0</v>
      </c>
      <c r="K433" s="127">
        <f t="shared" si="179"/>
        <v>0</v>
      </c>
      <c r="L433" s="127">
        <f t="shared" si="179"/>
        <v>0</v>
      </c>
      <c r="M433" s="127">
        <f t="shared" si="179"/>
        <v>0</v>
      </c>
      <c r="N433" s="127">
        <f t="shared" ca="1" si="179"/>
        <v>0</v>
      </c>
      <c r="O433" s="127">
        <f t="shared" ca="1" si="179"/>
        <v>0</v>
      </c>
      <c r="P433" s="127">
        <f t="shared" ca="1" si="180"/>
        <v>0</v>
      </c>
      <c r="Q433" s="127">
        <f t="shared" ca="1" si="180"/>
        <v>0</v>
      </c>
      <c r="R433" s="127">
        <f t="shared" ca="1" si="180"/>
        <v>0</v>
      </c>
      <c r="S433" s="127">
        <f t="shared" si="180"/>
        <v>0</v>
      </c>
      <c r="T433" s="127">
        <f t="shared" si="180"/>
        <v>0</v>
      </c>
      <c r="U433" s="127">
        <f t="shared" si="180"/>
        <v>0</v>
      </c>
      <c r="V433" s="127">
        <f t="shared" si="180"/>
        <v>0</v>
      </c>
      <c r="W433" s="127">
        <f t="shared" si="180"/>
        <v>0</v>
      </c>
      <c r="X433" s="127">
        <f t="shared" si="180"/>
        <v>0</v>
      </c>
      <c r="Y433" s="127">
        <f t="shared" si="180"/>
        <v>0</v>
      </c>
      <c r="Z433" s="127">
        <f t="shared" si="180"/>
        <v>0</v>
      </c>
      <c r="AA433" s="127">
        <f t="shared" si="180"/>
        <v>0</v>
      </c>
      <c r="AB433" s="127">
        <f t="shared" si="180"/>
        <v>0</v>
      </c>
      <c r="AC433" s="127">
        <f t="shared" si="180"/>
        <v>0</v>
      </c>
      <c r="AD433" s="127">
        <f t="shared" si="180"/>
        <v>0</v>
      </c>
    </row>
    <row r="434" spans="1:30">
      <c r="B434" s="49"/>
      <c r="C434" s="74">
        <f t="shared" si="181"/>
        <v>2034</v>
      </c>
      <c r="D434" s="132" t="s">
        <v>60</v>
      </c>
      <c r="E434" s="127">
        <f ca="1">OFFSET('Regulatory Asset Base'!$S$155,$D396-1,0)</f>
        <v>0</v>
      </c>
      <c r="F434" s="127">
        <f t="shared" si="179"/>
        <v>0</v>
      </c>
      <c r="G434" s="127">
        <f t="shared" si="179"/>
        <v>0</v>
      </c>
      <c r="H434" s="127">
        <f t="shared" si="179"/>
        <v>0</v>
      </c>
      <c r="I434" s="127">
        <f t="shared" si="179"/>
        <v>0</v>
      </c>
      <c r="J434" s="127">
        <f t="shared" si="179"/>
        <v>0</v>
      </c>
      <c r="K434" s="127">
        <f t="shared" si="179"/>
        <v>0</v>
      </c>
      <c r="L434" s="127">
        <f t="shared" si="179"/>
        <v>0</v>
      </c>
      <c r="M434" s="127">
        <f t="shared" si="179"/>
        <v>0</v>
      </c>
      <c r="N434" s="127">
        <f t="shared" si="179"/>
        <v>0</v>
      </c>
      <c r="O434" s="127">
        <f t="shared" ca="1" si="179"/>
        <v>0</v>
      </c>
      <c r="P434" s="127">
        <f t="shared" ca="1" si="180"/>
        <v>0</v>
      </c>
      <c r="Q434" s="127">
        <f t="shared" ca="1" si="180"/>
        <v>0</v>
      </c>
      <c r="R434" s="127">
        <f t="shared" ca="1" si="180"/>
        <v>0</v>
      </c>
      <c r="S434" s="127">
        <f t="shared" ca="1" si="180"/>
        <v>0</v>
      </c>
      <c r="T434" s="127">
        <f t="shared" si="180"/>
        <v>0</v>
      </c>
      <c r="U434" s="127">
        <f t="shared" si="180"/>
        <v>0</v>
      </c>
      <c r="V434" s="127">
        <f t="shared" si="180"/>
        <v>0</v>
      </c>
      <c r="W434" s="127">
        <f t="shared" si="180"/>
        <v>0</v>
      </c>
      <c r="X434" s="127">
        <f t="shared" si="180"/>
        <v>0</v>
      </c>
      <c r="Y434" s="127">
        <f t="shared" si="180"/>
        <v>0</v>
      </c>
      <c r="Z434" s="127">
        <f t="shared" si="180"/>
        <v>0</v>
      </c>
      <c r="AA434" s="127">
        <f t="shared" si="180"/>
        <v>0</v>
      </c>
      <c r="AB434" s="127">
        <f t="shared" si="180"/>
        <v>0</v>
      </c>
      <c r="AC434" s="127">
        <f t="shared" si="180"/>
        <v>0</v>
      </c>
      <c r="AD434" s="127">
        <f t="shared" si="180"/>
        <v>0</v>
      </c>
    </row>
    <row r="435" spans="1:30">
      <c r="B435" s="49"/>
      <c r="C435" s="74">
        <f t="shared" si="181"/>
        <v>2035</v>
      </c>
      <c r="D435" s="132" t="s">
        <v>60</v>
      </c>
      <c r="E435" s="127">
        <f ca="1">OFFSET('Regulatory Asset Base'!$T$155,$D396-1,0)</f>
        <v>0</v>
      </c>
      <c r="F435" s="127">
        <f t="shared" ref="F435:O444" si="182">IF(F$4&lt;$C435,0,IF(F$4&gt;=$C435+$D$16,0,$E435/$D$16))</f>
        <v>0</v>
      </c>
      <c r="G435" s="127">
        <f t="shared" si="182"/>
        <v>0</v>
      </c>
      <c r="H435" s="127">
        <f t="shared" si="182"/>
        <v>0</v>
      </c>
      <c r="I435" s="127">
        <f t="shared" si="182"/>
        <v>0</v>
      </c>
      <c r="J435" s="127">
        <f t="shared" si="182"/>
        <v>0</v>
      </c>
      <c r="K435" s="127">
        <f t="shared" si="182"/>
        <v>0</v>
      </c>
      <c r="L435" s="127">
        <f t="shared" si="182"/>
        <v>0</v>
      </c>
      <c r="M435" s="127">
        <f t="shared" si="182"/>
        <v>0</v>
      </c>
      <c r="N435" s="127">
        <f t="shared" si="182"/>
        <v>0</v>
      </c>
      <c r="O435" s="127">
        <f t="shared" si="182"/>
        <v>0</v>
      </c>
      <c r="P435" s="127">
        <f t="shared" ref="P435:AD444" ca="1" si="183">IF(P$4&lt;$C435,0,IF(P$4&gt;=$C435+$D$16,0,$E435/$D$16))</f>
        <v>0</v>
      </c>
      <c r="Q435" s="127">
        <f t="shared" ca="1" si="183"/>
        <v>0</v>
      </c>
      <c r="R435" s="127">
        <f t="shared" ca="1" si="183"/>
        <v>0</v>
      </c>
      <c r="S435" s="127">
        <f t="shared" ca="1" si="183"/>
        <v>0</v>
      </c>
      <c r="T435" s="127">
        <f t="shared" ca="1" si="183"/>
        <v>0</v>
      </c>
      <c r="U435" s="127">
        <f t="shared" si="183"/>
        <v>0</v>
      </c>
      <c r="V435" s="127">
        <f t="shared" si="183"/>
        <v>0</v>
      </c>
      <c r="W435" s="127">
        <f t="shared" si="183"/>
        <v>0</v>
      </c>
      <c r="X435" s="127">
        <f t="shared" si="183"/>
        <v>0</v>
      </c>
      <c r="Y435" s="127">
        <f t="shared" si="183"/>
        <v>0</v>
      </c>
      <c r="Z435" s="127">
        <f t="shared" si="183"/>
        <v>0</v>
      </c>
      <c r="AA435" s="127">
        <f t="shared" si="183"/>
        <v>0</v>
      </c>
      <c r="AB435" s="127">
        <f t="shared" si="183"/>
        <v>0</v>
      </c>
      <c r="AC435" s="127">
        <f t="shared" si="183"/>
        <v>0</v>
      </c>
      <c r="AD435" s="127">
        <f t="shared" si="183"/>
        <v>0</v>
      </c>
    </row>
    <row r="436" spans="1:30">
      <c r="B436" s="49"/>
      <c r="C436" s="74">
        <f t="shared" si="181"/>
        <v>2036</v>
      </c>
      <c r="D436" s="132" t="s">
        <v>60</v>
      </c>
      <c r="E436" s="127">
        <f ca="1">OFFSET('Regulatory Asset Base'!$U$155,$D396-1,0)</f>
        <v>0</v>
      </c>
      <c r="F436" s="127">
        <f t="shared" si="182"/>
        <v>0</v>
      </c>
      <c r="G436" s="127">
        <f t="shared" si="182"/>
        <v>0</v>
      </c>
      <c r="H436" s="127">
        <f t="shared" si="182"/>
        <v>0</v>
      </c>
      <c r="I436" s="127">
        <f t="shared" si="182"/>
        <v>0</v>
      </c>
      <c r="J436" s="127">
        <f t="shared" si="182"/>
        <v>0</v>
      </c>
      <c r="K436" s="127">
        <f t="shared" si="182"/>
        <v>0</v>
      </c>
      <c r="L436" s="127">
        <f t="shared" si="182"/>
        <v>0</v>
      </c>
      <c r="M436" s="127">
        <f t="shared" si="182"/>
        <v>0</v>
      </c>
      <c r="N436" s="127">
        <f t="shared" si="182"/>
        <v>0</v>
      </c>
      <c r="O436" s="127">
        <f t="shared" si="182"/>
        <v>0</v>
      </c>
      <c r="P436" s="127">
        <f t="shared" si="183"/>
        <v>0</v>
      </c>
      <c r="Q436" s="127">
        <f t="shared" ca="1" si="183"/>
        <v>0</v>
      </c>
      <c r="R436" s="127">
        <f t="shared" ca="1" si="183"/>
        <v>0</v>
      </c>
      <c r="S436" s="127">
        <f t="shared" ca="1" si="183"/>
        <v>0</v>
      </c>
      <c r="T436" s="127">
        <f t="shared" ca="1" si="183"/>
        <v>0</v>
      </c>
      <c r="U436" s="127">
        <f t="shared" ca="1" si="183"/>
        <v>0</v>
      </c>
      <c r="V436" s="127">
        <f t="shared" si="183"/>
        <v>0</v>
      </c>
      <c r="W436" s="127">
        <f t="shared" si="183"/>
        <v>0</v>
      </c>
      <c r="X436" s="127">
        <f t="shared" si="183"/>
        <v>0</v>
      </c>
      <c r="Y436" s="127">
        <f t="shared" si="183"/>
        <v>0</v>
      </c>
      <c r="Z436" s="127">
        <f t="shared" si="183"/>
        <v>0</v>
      </c>
      <c r="AA436" s="127">
        <f t="shared" si="183"/>
        <v>0</v>
      </c>
      <c r="AB436" s="127">
        <f t="shared" si="183"/>
        <v>0</v>
      </c>
      <c r="AC436" s="127">
        <f t="shared" si="183"/>
        <v>0</v>
      </c>
      <c r="AD436" s="127">
        <f t="shared" si="183"/>
        <v>0</v>
      </c>
    </row>
    <row r="437" spans="1:30">
      <c r="B437" s="49"/>
      <c r="C437" s="74">
        <f t="shared" si="181"/>
        <v>2037</v>
      </c>
      <c r="D437" s="132" t="s">
        <v>60</v>
      </c>
      <c r="E437" s="127">
        <f ca="1">OFFSET('Regulatory Asset Base'!$V$155,$D396-1,0)</f>
        <v>0</v>
      </c>
      <c r="F437" s="127">
        <f t="shared" si="182"/>
        <v>0</v>
      </c>
      <c r="G437" s="127">
        <f t="shared" si="182"/>
        <v>0</v>
      </c>
      <c r="H437" s="127">
        <f t="shared" si="182"/>
        <v>0</v>
      </c>
      <c r="I437" s="127">
        <f t="shared" si="182"/>
        <v>0</v>
      </c>
      <c r="J437" s="127">
        <f t="shared" si="182"/>
        <v>0</v>
      </c>
      <c r="K437" s="127">
        <f t="shared" si="182"/>
        <v>0</v>
      </c>
      <c r="L437" s="127">
        <f t="shared" si="182"/>
        <v>0</v>
      </c>
      <c r="M437" s="127">
        <f t="shared" si="182"/>
        <v>0</v>
      </c>
      <c r="N437" s="127">
        <f t="shared" si="182"/>
        <v>0</v>
      </c>
      <c r="O437" s="127">
        <f t="shared" si="182"/>
        <v>0</v>
      </c>
      <c r="P437" s="127">
        <f t="shared" si="183"/>
        <v>0</v>
      </c>
      <c r="Q437" s="127">
        <f t="shared" si="183"/>
        <v>0</v>
      </c>
      <c r="R437" s="127">
        <f t="shared" ca="1" si="183"/>
        <v>0</v>
      </c>
      <c r="S437" s="127">
        <f t="shared" ca="1" si="183"/>
        <v>0</v>
      </c>
      <c r="T437" s="127">
        <f t="shared" ca="1" si="183"/>
        <v>0</v>
      </c>
      <c r="U437" s="127">
        <f t="shared" ca="1" si="183"/>
        <v>0</v>
      </c>
      <c r="V437" s="127">
        <f t="shared" ca="1" si="183"/>
        <v>0</v>
      </c>
      <c r="W437" s="127">
        <f t="shared" si="183"/>
        <v>0</v>
      </c>
      <c r="X437" s="127">
        <f t="shared" si="183"/>
        <v>0</v>
      </c>
      <c r="Y437" s="127">
        <f t="shared" si="183"/>
        <v>0</v>
      </c>
      <c r="Z437" s="127">
        <f t="shared" si="183"/>
        <v>0</v>
      </c>
      <c r="AA437" s="127">
        <f t="shared" si="183"/>
        <v>0</v>
      </c>
      <c r="AB437" s="127">
        <f t="shared" si="183"/>
        <v>0</v>
      </c>
      <c r="AC437" s="127">
        <f t="shared" si="183"/>
        <v>0</v>
      </c>
      <c r="AD437" s="127">
        <f t="shared" si="183"/>
        <v>0</v>
      </c>
    </row>
    <row r="438" spans="1:30">
      <c r="B438" s="49"/>
      <c r="C438" s="74">
        <f t="shared" si="181"/>
        <v>2038</v>
      </c>
      <c r="D438" s="132" t="s">
        <v>60</v>
      </c>
      <c r="E438" s="127">
        <f ca="1">OFFSET('Regulatory Asset Base'!$W$155,$D396-1,0)</f>
        <v>0</v>
      </c>
      <c r="F438" s="127">
        <f t="shared" si="182"/>
        <v>0</v>
      </c>
      <c r="G438" s="127">
        <f t="shared" si="182"/>
        <v>0</v>
      </c>
      <c r="H438" s="127">
        <f t="shared" si="182"/>
        <v>0</v>
      </c>
      <c r="I438" s="127">
        <f t="shared" si="182"/>
        <v>0</v>
      </c>
      <c r="J438" s="127">
        <f t="shared" si="182"/>
        <v>0</v>
      </c>
      <c r="K438" s="127">
        <f t="shared" si="182"/>
        <v>0</v>
      </c>
      <c r="L438" s="127">
        <f t="shared" si="182"/>
        <v>0</v>
      </c>
      <c r="M438" s="127">
        <f t="shared" si="182"/>
        <v>0</v>
      </c>
      <c r="N438" s="127">
        <f t="shared" si="182"/>
        <v>0</v>
      </c>
      <c r="O438" s="127">
        <f t="shared" si="182"/>
        <v>0</v>
      </c>
      <c r="P438" s="127">
        <f t="shared" si="183"/>
        <v>0</v>
      </c>
      <c r="Q438" s="127">
        <f t="shared" si="183"/>
        <v>0</v>
      </c>
      <c r="R438" s="127">
        <f t="shared" si="183"/>
        <v>0</v>
      </c>
      <c r="S438" s="127">
        <f t="shared" ca="1" si="183"/>
        <v>0</v>
      </c>
      <c r="T438" s="127">
        <f t="shared" ca="1" si="183"/>
        <v>0</v>
      </c>
      <c r="U438" s="127">
        <f t="shared" ca="1" si="183"/>
        <v>0</v>
      </c>
      <c r="V438" s="127">
        <f t="shared" ca="1" si="183"/>
        <v>0</v>
      </c>
      <c r="W438" s="127">
        <f t="shared" ca="1" si="183"/>
        <v>0</v>
      </c>
      <c r="X438" s="127">
        <f t="shared" si="183"/>
        <v>0</v>
      </c>
      <c r="Y438" s="127">
        <f t="shared" si="183"/>
        <v>0</v>
      </c>
      <c r="Z438" s="127">
        <f t="shared" si="183"/>
        <v>0</v>
      </c>
      <c r="AA438" s="127">
        <f t="shared" si="183"/>
        <v>0</v>
      </c>
      <c r="AB438" s="127">
        <f t="shared" si="183"/>
        <v>0</v>
      </c>
      <c r="AC438" s="127">
        <f t="shared" si="183"/>
        <v>0</v>
      </c>
      <c r="AD438" s="127">
        <f t="shared" si="183"/>
        <v>0</v>
      </c>
    </row>
    <row r="439" spans="1:30">
      <c r="B439" s="49"/>
      <c r="C439" s="74">
        <f t="shared" si="181"/>
        <v>2039</v>
      </c>
      <c r="D439" s="132" t="s">
        <v>60</v>
      </c>
      <c r="E439" s="127">
        <f ca="1">OFFSET('Regulatory Asset Base'!$X$155,$D396-1,0)</f>
        <v>0</v>
      </c>
      <c r="F439" s="127">
        <f t="shared" si="182"/>
        <v>0</v>
      </c>
      <c r="G439" s="127">
        <f t="shared" si="182"/>
        <v>0</v>
      </c>
      <c r="H439" s="127">
        <f t="shared" si="182"/>
        <v>0</v>
      </c>
      <c r="I439" s="127">
        <f t="shared" si="182"/>
        <v>0</v>
      </c>
      <c r="J439" s="127">
        <f t="shared" si="182"/>
        <v>0</v>
      </c>
      <c r="K439" s="127">
        <f t="shared" si="182"/>
        <v>0</v>
      </c>
      <c r="L439" s="127">
        <f t="shared" si="182"/>
        <v>0</v>
      </c>
      <c r="M439" s="127">
        <f t="shared" si="182"/>
        <v>0</v>
      </c>
      <c r="N439" s="127">
        <f t="shared" si="182"/>
        <v>0</v>
      </c>
      <c r="O439" s="127">
        <f t="shared" si="182"/>
        <v>0</v>
      </c>
      <c r="P439" s="127">
        <f t="shared" si="183"/>
        <v>0</v>
      </c>
      <c r="Q439" s="127">
        <f t="shared" si="183"/>
        <v>0</v>
      </c>
      <c r="R439" s="127">
        <f t="shared" si="183"/>
        <v>0</v>
      </c>
      <c r="S439" s="127">
        <f t="shared" si="183"/>
        <v>0</v>
      </c>
      <c r="T439" s="127">
        <f t="shared" ca="1" si="183"/>
        <v>0</v>
      </c>
      <c r="U439" s="127">
        <f t="shared" ca="1" si="183"/>
        <v>0</v>
      </c>
      <c r="V439" s="127">
        <f t="shared" ca="1" si="183"/>
        <v>0</v>
      </c>
      <c r="W439" s="127">
        <f t="shared" ca="1" si="183"/>
        <v>0</v>
      </c>
      <c r="X439" s="127">
        <f t="shared" ca="1" si="183"/>
        <v>0</v>
      </c>
      <c r="Y439" s="127">
        <f t="shared" si="183"/>
        <v>0</v>
      </c>
      <c r="Z439" s="127">
        <f t="shared" si="183"/>
        <v>0</v>
      </c>
      <c r="AA439" s="127">
        <f t="shared" si="183"/>
        <v>0</v>
      </c>
      <c r="AB439" s="127">
        <f t="shared" si="183"/>
        <v>0</v>
      </c>
      <c r="AC439" s="127">
        <f t="shared" si="183"/>
        <v>0</v>
      </c>
      <c r="AD439" s="127">
        <f t="shared" si="183"/>
        <v>0</v>
      </c>
    </row>
    <row r="440" spans="1:30">
      <c r="B440" s="49"/>
      <c r="C440" s="74">
        <f t="shared" si="181"/>
        <v>2040</v>
      </c>
      <c r="D440" s="132" t="s">
        <v>60</v>
      </c>
      <c r="E440" s="127">
        <f ca="1">OFFSET('Regulatory Asset Base'!$Y$155,$D396-1,0)</f>
        <v>0</v>
      </c>
      <c r="F440" s="127">
        <f t="shared" si="182"/>
        <v>0</v>
      </c>
      <c r="G440" s="127">
        <f t="shared" si="182"/>
        <v>0</v>
      </c>
      <c r="H440" s="127">
        <f t="shared" si="182"/>
        <v>0</v>
      </c>
      <c r="I440" s="127">
        <f t="shared" si="182"/>
        <v>0</v>
      </c>
      <c r="J440" s="127">
        <f t="shared" si="182"/>
        <v>0</v>
      </c>
      <c r="K440" s="127">
        <f t="shared" si="182"/>
        <v>0</v>
      </c>
      <c r="L440" s="127">
        <f t="shared" si="182"/>
        <v>0</v>
      </c>
      <c r="M440" s="127">
        <f t="shared" si="182"/>
        <v>0</v>
      </c>
      <c r="N440" s="127">
        <f t="shared" si="182"/>
        <v>0</v>
      </c>
      <c r="O440" s="127">
        <f t="shared" si="182"/>
        <v>0</v>
      </c>
      <c r="P440" s="127">
        <f t="shared" si="183"/>
        <v>0</v>
      </c>
      <c r="Q440" s="127">
        <f t="shared" si="183"/>
        <v>0</v>
      </c>
      <c r="R440" s="127">
        <f t="shared" si="183"/>
        <v>0</v>
      </c>
      <c r="S440" s="127">
        <f t="shared" si="183"/>
        <v>0</v>
      </c>
      <c r="T440" s="127">
        <f t="shared" si="183"/>
        <v>0</v>
      </c>
      <c r="U440" s="127">
        <f t="shared" ca="1" si="183"/>
        <v>0</v>
      </c>
      <c r="V440" s="127">
        <f t="shared" ca="1" si="183"/>
        <v>0</v>
      </c>
      <c r="W440" s="127">
        <f t="shared" ca="1" si="183"/>
        <v>0</v>
      </c>
      <c r="X440" s="127">
        <f t="shared" ca="1" si="183"/>
        <v>0</v>
      </c>
      <c r="Y440" s="127">
        <f t="shared" ca="1" si="183"/>
        <v>0</v>
      </c>
      <c r="Z440" s="127">
        <f t="shared" si="183"/>
        <v>0</v>
      </c>
      <c r="AA440" s="127">
        <f t="shared" si="183"/>
        <v>0</v>
      </c>
      <c r="AB440" s="127">
        <f t="shared" si="183"/>
        <v>0</v>
      </c>
      <c r="AC440" s="127">
        <f t="shared" si="183"/>
        <v>0</v>
      </c>
      <c r="AD440" s="127">
        <f t="shared" si="183"/>
        <v>0</v>
      </c>
    </row>
    <row r="441" spans="1:30">
      <c r="B441" s="49"/>
      <c r="C441" s="74">
        <f t="shared" si="181"/>
        <v>2041</v>
      </c>
      <c r="D441" s="132" t="s">
        <v>60</v>
      </c>
      <c r="E441" s="127">
        <f ca="1">OFFSET('Regulatory Asset Base'!$Z$155,$D396-1,0)</f>
        <v>0</v>
      </c>
      <c r="F441" s="127">
        <f t="shared" si="182"/>
        <v>0</v>
      </c>
      <c r="G441" s="127">
        <f t="shared" si="182"/>
        <v>0</v>
      </c>
      <c r="H441" s="127">
        <f t="shared" si="182"/>
        <v>0</v>
      </c>
      <c r="I441" s="127">
        <f t="shared" si="182"/>
        <v>0</v>
      </c>
      <c r="J441" s="127">
        <f t="shared" si="182"/>
        <v>0</v>
      </c>
      <c r="K441" s="127">
        <f t="shared" si="182"/>
        <v>0</v>
      </c>
      <c r="L441" s="127">
        <f t="shared" si="182"/>
        <v>0</v>
      </c>
      <c r="M441" s="127">
        <f t="shared" si="182"/>
        <v>0</v>
      </c>
      <c r="N441" s="127">
        <f t="shared" si="182"/>
        <v>0</v>
      </c>
      <c r="O441" s="127">
        <f t="shared" si="182"/>
        <v>0</v>
      </c>
      <c r="P441" s="127">
        <f t="shared" si="183"/>
        <v>0</v>
      </c>
      <c r="Q441" s="127">
        <f t="shared" si="183"/>
        <v>0</v>
      </c>
      <c r="R441" s="127">
        <f t="shared" si="183"/>
        <v>0</v>
      </c>
      <c r="S441" s="127">
        <f t="shared" si="183"/>
        <v>0</v>
      </c>
      <c r="T441" s="127">
        <f t="shared" si="183"/>
        <v>0</v>
      </c>
      <c r="U441" s="127">
        <f t="shared" si="183"/>
        <v>0</v>
      </c>
      <c r="V441" s="127">
        <f t="shared" ca="1" si="183"/>
        <v>0</v>
      </c>
      <c r="W441" s="127">
        <f t="shared" ca="1" si="183"/>
        <v>0</v>
      </c>
      <c r="X441" s="127">
        <f t="shared" ca="1" si="183"/>
        <v>0</v>
      </c>
      <c r="Y441" s="127">
        <f t="shared" ca="1" si="183"/>
        <v>0</v>
      </c>
      <c r="Z441" s="127">
        <f t="shared" ca="1" si="183"/>
        <v>0</v>
      </c>
      <c r="AA441" s="127">
        <f t="shared" si="183"/>
        <v>0</v>
      </c>
      <c r="AB441" s="127">
        <f t="shared" si="183"/>
        <v>0</v>
      </c>
      <c r="AC441" s="127">
        <f t="shared" si="183"/>
        <v>0</v>
      </c>
      <c r="AD441" s="127">
        <f t="shared" si="183"/>
        <v>0</v>
      </c>
    </row>
    <row r="442" spans="1:30">
      <c r="B442" s="49"/>
      <c r="C442" s="74">
        <f t="shared" si="181"/>
        <v>2042</v>
      </c>
      <c r="D442" s="132" t="s">
        <v>60</v>
      </c>
      <c r="E442" s="127">
        <f ca="1">OFFSET('Regulatory Asset Base'!$AA$155,$D396-1,0)</f>
        <v>0</v>
      </c>
      <c r="F442" s="127">
        <f t="shared" si="182"/>
        <v>0</v>
      </c>
      <c r="G442" s="127">
        <f t="shared" si="182"/>
        <v>0</v>
      </c>
      <c r="H442" s="127">
        <f t="shared" si="182"/>
        <v>0</v>
      </c>
      <c r="I442" s="127">
        <f t="shared" si="182"/>
        <v>0</v>
      </c>
      <c r="J442" s="127">
        <f t="shared" si="182"/>
        <v>0</v>
      </c>
      <c r="K442" s="127">
        <f t="shared" si="182"/>
        <v>0</v>
      </c>
      <c r="L442" s="127">
        <f t="shared" si="182"/>
        <v>0</v>
      </c>
      <c r="M442" s="127">
        <f t="shared" si="182"/>
        <v>0</v>
      </c>
      <c r="N442" s="127">
        <f t="shared" si="182"/>
        <v>0</v>
      </c>
      <c r="O442" s="127">
        <f t="shared" si="182"/>
        <v>0</v>
      </c>
      <c r="P442" s="127">
        <f t="shared" si="183"/>
        <v>0</v>
      </c>
      <c r="Q442" s="127">
        <f t="shared" si="183"/>
        <v>0</v>
      </c>
      <c r="R442" s="127">
        <f t="shared" si="183"/>
        <v>0</v>
      </c>
      <c r="S442" s="127">
        <f t="shared" si="183"/>
        <v>0</v>
      </c>
      <c r="T442" s="127">
        <f t="shared" si="183"/>
        <v>0</v>
      </c>
      <c r="U442" s="127">
        <f t="shared" si="183"/>
        <v>0</v>
      </c>
      <c r="V442" s="127">
        <f t="shared" si="183"/>
        <v>0</v>
      </c>
      <c r="W442" s="127">
        <f t="shared" ca="1" si="183"/>
        <v>0</v>
      </c>
      <c r="X442" s="127">
        <f t="shared" ca="1" si="183"/>
        <v>0</v>
      </c>
      <c r="Y442" s="127">
        <f t="shared" ca="1" si="183"/>
        <v>0</v>
      </c>
      <c r="Z442" s="127">
        <f t="shared" ca="1" si="183"/>
        <v>0</v>
      </c>
      <c r="AA442" s="127">
        <f t="shared" ca="1" si="183"/>
        <v>0</v>
      </c>
      <c r="AB442" s="127">
        <f t="shared" si="183"/>
        <v>0</v>
      </c>
      <c r="AC442" s="127">
        <f t="shared" si="183"/>
        <v>0</v>
      </c>
      <c r="AD442" s="127">
        <f t="shared" si="183"/>
        <v>0</v>
      </c>
    </row>
    <row r="443" spans="1:30" ht="11.4" customHeight="1">
      <c r="B443" s="49"/>
      <c r="C443" s="74">
        <f t="shared" si="181"/>
        <v>2043</v>
      </c>
      <c r="D443" s="132" t="s">
        <v>60</v>
      </c>
      <c r="E443" s="127">
        <f ca="1">OFFSET('Regulatory Asset Base'!$AB$155,$D396-1,0)</f>
        <v>0</v>
      </c>
      <c r="F443" s="127">
        <f t="shared" si="182"/>
        <v>0</v>
      </c>
      <c r="G443" s="127">
        <f t="shared" si="182"/>
        <v>0</v>
      </c>
      <c r="H443" s="127">
        <f t="shared" si="182"/>
        <v>0</v>
      </c>
      <c r="I443" s="127">
        <f t="shared" si="182"/>
        <v>0</v>
      </c>
      <c r="J443" s="127">
        <f t="shared" si="182"/>
        <v>0</v>
      </c>
      <c r="K443" s="127">
        <f t="shared" si="182"/>
        <v>0</v>
      </c>
      <c r="L443" s="127">
        <f t="shared" si="182"/>
        <v>0</v>
      </c>
      <c r="M443" s="127">
        <f t="shared" si="182"/>
        <v>0</v>
      </c>
      <c r="N443" s="127">
        <f t="shared" si="182"/>
        <v>0</v>
      </c>
      <c r="O443" s="127">
        <f t="shared" si="182"/>
        <v>0</v>
      </c>
      <c r="P443" s="127">
        <f t="shared" si="183"/>
        <v>0</v>
      </c>
      <c r="Q443" s="127">
        <f t="shared" si="183"/>
        <v>0</v>
      </c>
      <c r="R443" s="127">
        <f t="shared" si="183"/>
        <v>0</v>
      </c>
      <c r="S443" s="127">
        <f t="shared" si="183"/>
        <v>0</v>
      </c>
      <c r="T443" s="127">
        <f t="shared" si="183"/>
        <v>0</v>
      </c>
      <c r="U443" s="127">
        <f t="shared" si="183"/>
        <v>0</v>
      </c>
      <c r="V443" s="127">
        <f t="shared" si="183"/>
        <v>0</v>
      </c>
      <c r="W443" s="127">
        <f t="shared" si="183"/>
        <v>0</v>
      </c>
      <c r="X443" s="127">
        <f t="shared" ca="1" si="183"/>
        <v>0</v>
      </c>
      <c r="Y443" s="127">
        <f t="shared" ca="1" si="183"/>
        <v>0</v>
      </c>
      <c r="Z443" s="127">
        <f t="shared" ca="1" si="183"/>
        <v>0</v>
      </c>
      <c r="AA443" s="127">
        <f t="shared" ca="1" si="183"/>
        <v>0</v>
      </c>
      <c r="AB443" s="127">
        <f t="shared" ca="1" si="183"/>
        <v>0</v>
      </c>
      <c r="AC443" s="127">
        <f t="shared" si="183"/>
        <v>0</v>
      </c>
      <c r="AD443" s="127">
        <f t="shared" si="183"/>
        <v>0</v>
      </c>
    </row>
    <row r="444" spans="1:30">
      <c r="B444" s="49"/>
      <c r="C444" s="74">
        <f t="shared" si="181"/>
        <v>2044</v>
      </c>
      <c r="D444" s="132" t="s">
        <v>60</v>
      </c>
      <c r="E444" s="127">
        <f ca="1">OFFSET('Regulatory Asset Base'!$AC$155,$D396-1,0)</f>
        <v>0</v>
      </c>
      <c r="F444" s="127">
        <f t="shared" si="182"/>
        <v>0</v>
      </c>
      <c r="G444" s="127">
        <f t="shared" si="182"/>
        <v>0</v>
      </c>
      <c r="H444" s="127">
        <f t="shared" si="182"/>
        <v>0</v>
      </c>
      <c r="I444" s="127">
        <f t="shared" si="182"/>
        <v>0</v>
      </c>
      <c r="J444" s="127">
        <f t="shared" si="182"/>
        <v>0</v>
      </c>
      <c r="K444" s="127">
        <f t="shared" si="182"/>
        <v>0</v>
      </c>
      <c r="L444" s="127">
        <f t="shared" si="182"/>
        <v>0</v>
      </c>
      <c r="M444" s="127">
        <f t="shared" si="182"/>
        <v>0</v>
      </c>
      <c r="N444" s="127">
        <f t="shared" si="182"/>
        <v>0</v>
      </c>
      <c r="O444" s="127">
        <f t="shared" si="182"/>
        <v>0</v>
      </c>
      <c r="P444" s="127">
        <f t="shared" si="183"/>
        <v>0</v>
      </c>
      <c r="Q444" s="127">
        <f t="shared" si="183"/>
        <v>0</v>
      </c>
      <c r="R444" s="127">
        <f t="shared" si="183"/>
        <v>0</v>
      </c>
      <c r="S444" s="127">
        <f t="shared" si="183"/>
        <v>0</v>
      </c>
      <c r="T444" s="127">
        <f t="shared" si="183"/>
        <v>0</v>
      </c>
      <c r="U444" s="127">
        <f t="shared" si="183"/>
        <v>0</v>
      </c>
      <c r="V444" s="127">
        <f t="shared" si="183"/>
        <v>0</v>
      </c>
      <c r="W444" s="127">
        <f t="shared" si="183"/>
        <v>0</v>
      </c>
      <c r="X444" s="127">
        <f t="shared" si="183"/>
        <v>0</v>
      </c>
      <c r="Y444" s="127">
        <f t="shared" ca="1" si="183"/>
        <v>0</v>
      </c>
      <c r="Z444" s="127">
        <f t="shared" ca="1" si="183"/>
        <v>0</v>
      </c>
      <c r="AA444" s="127">
        <f t="shared" ca="1" si="183"/>
        <v>0</v>
      </c>
      <c r="AB444" s="127">
        <f t="shared" ca="1" si="183"/>
        <v>0</v>
      </c>
      <c r="AC444" s="127">
        <f t="shared" ca="1" si="183"/>
        <v>0</v>
      </c>
      <c r="AD444" s="127">
        <f t="shared" si="183"/>
        <v>0</v>
      </c>
    </row>
    <row r="445" spans="1:30" s="36" customFormat="1">
      <c r="A445" s="76"/>
      <c r="B445" s="77"/>
      <c r="C445" s="78" t="s">
        <v>111</v>
      </c>
      <c r="D445" s="132" t="s">
        <v>60</v>
      </c>
      <c r="E445" s="128"/>
      <c r="F445" s="128">
        <f>SUM(F425:F444)</f>
        <v>0</v>
      </c>
      <c r="G445" s="128">
        <f t="shared" ref="G445:AD445" ca="1" si="184">SUM(G425:G444)</f>
        <v>0</v>
      </c>
      <c r="H445" s="128">
        <f t="shared" ca="1" si="184"/>
        <v>0</v>
      </c>
      <c r="I445" s="128">
        <f t="shared" ca="1" si="184"/>
        <v>0</v>
      </c>
      <c r="J445" s="128">
        <f t="shared" ca="1" si="184"/>
        <v>0</v>
      </c>
      <c r="K445" s="128">
        <f t="shared" ca="1" si="184"/>
        <v>0</v>
      </c>
      <c r="L445" s="128">
        <f t="shared" ca="1" si="184"/>
        <v>0</v>
      </c>
      <c r="M445" s="128">
        <f t="shared" ca="1" si="184"/>
        <v>0</v>
      </c>
      <c r="N445" s="128">
        <f t="shared" ca="1" si="184"/>
        <v>0</v>
      </c>
      <c r="O445" s="128">
        <f t="shared" ca="1" si="184"/>
        <v>0</v>
      </c>
      <c r="P445" s="128">
        <f t="shared" ca="1" si="184"/>
        <v>0</v>
      </c>
      <c r="Q445" s="128">
        <f t="shared" ca="1" si="184"/>
        <v>0</v>
      </c>
      <c r="R445" s="128">
        <f t="shared" ca="1" si="184"/>
        <v>0</v>
      </c>
      <c r="S445" s="128">
        <f t="shared" ca="1" si="184"/>
        <v>0</v>
      </c>
      <c r="T445" s="128">
        <f t="shared" ca="1" si="184"/>
        <v>0</v>
      </c>
      <c r="U445" s="128">
        <f t="shared" ca="1" si="184"/>
        <v>0</v>
      </c>
      <c r="V445" s="128">
        <f t="shared" ca="1" si="184"/>
        <v>0</v>
      </c>
      <c r="W445" s="128">
        <f t="shared" ca="1" si="184"/>
        <v>0</v>
      </c>
      <c r="X445" s="128">
        <f t="shared" ca="1" si="184"/>
        <v>0</v>
      </c>
      <c r="Y445" s="128">
        <f t="shared" ca="1" si="184"/>
        <v>0</v>
      </c>
      <c r="Z445" s="128">
        <f t="shared" ca="1" si="184"/>
        <v>0</v>
      </c>
      <c r="AA445" s="128">
        <f t="shared" ca="1" si="184"/>
        <v>0</v>
      </c>
      <c r="AB445" s="128">
        <f t="shared" ca="1" si="184"/>
        <v>0</v>
      </c>
      <c r="AC445" s="128">
        <f t="shared" ca="1" si="184"/>
        <v>0</v>
      </c>
      <c r="AD445" s="128">
        <f t="shared" si="184"/>
        <v>0</v>
      </c>
    </row>
    <row r="446" spans="1:30">
      <c r="D446" s="133"/>
    </row>
    <row r="447" spans="1:30">
      <c r="D447" s="134"/>
    </row>
    <row r="448" spans="1:30" s="44" customFormat="1">
      <c r="A448" s="46"/>
      <c r="B448" s="45">
        <f>D448+2</f>
        <v>11</v>
      </c>
      <c r="C448" s="46" t="str">
        <f>LOOKUP(D448,$B$9:$C$18)</f>
        <v>Vehicles</v>
      </c>
      <c r="D448" s="46">
        <v>9</v>
      </c>
      <c r="E448" s="46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</row>
    <row r="449" spans="1:30">
      <c r="A449" s="56"/>
      <c r="B449" s="11"/>
      <c r="C449" s="10"/>
      <c r="D449" s="135"/>
      <c r="E449" s="58"/>
      <c r="F449" s="7"/>
      <c r="G449" s="57"/>
      <c r="H449" s="58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</row>
    <row r="450" spans="1:30" ht="14.4" customHeight="1">
      <c r="A450" s="59"/>
      <c r="B450" s="60"/>
      <c r="C450" s="60" t="s">
        <v>93</v>
      </c>
      <c r="D450" s="136"/>
      <c r="E450" s="5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61"/>
      <c r="Q450" s="61"/>
      <c r="R450" s="61"/>
      <c r="S450" s="61"/>
      <c r="T450" s="61"/>
      <c r="U450" s="61"/>
    </row>
    <row r="451" spans="1:30">
      <c r="A451" s="62"/>
      <c r="B451" s="62"/>
      <c r="C451" s="62"/>
      <c r="D451" s="137"/>
      <c r="E451" s="5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2"/>
      <c r="AC451" s="122"/>
      <c r="AD451" s="122"/>
    </row>
    <row r="452" spans="1:30" ht="12" customHeight="1">
      <c r="A452" s="62"/>
      <c r="B452" s="62"/>
      <c r="C452" s="62"/>
      <c r="D452" s="137"/>
      <c r="E452" s="5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2"/>
      <c r="AC452" s="122"/>
      <c r="AD452" s="122"/>
    </row>
    <row r="453" spans="1:30" ht="11.4" customHeight="1">
      <c r="A453" s="62"/>
      <c r="B453" s="62"/>
      <c r="C453" s="64" t="s">
        <v>94</v>
      </c>
      <c r="D453" s="129" t="s">
        <v>60</v>
      </c>
      <c r="E453" s="5"/>
      <c r="F453" s="121">
        <f>LOOKUP(D448,$B$9:$B$18,$F$9:$F$18)</f>
        <v>4835367.2576559978</v>
      </c>
      <c r="G453" s="122">
        <f>F453</f>
        <v>4835367.2576559978</v>
      </c>
      <c r="H453" s="122">
        <f>G453</f>
        <v>4835367.2576559978</v>
      </c>
      <c r="I453" s="122">
        <f t="shared" ref="I453:AD453" si="185">H453</f>
        <v>4835367.2576559978</v>
      </c>
      <c r="J453" s="122">
        <f t="shared" si="185"/>
        <v>4835367.2576559978</v>
      </c>
      <c r="K453" s="122">
        <f t="shared" si="185"/>
        <v>4835367.2576559978</v>
      </c>
      <c r="L453" s="122">
        <f t="shared" si="185"/>
        <v>4835367.2576559978</v>
      </c>
      <c r="M453" s="122">
        <f t="shared" si="185"/>
        <v>4835367.2576559978</v>
      </c>
      <c r="N453" s="122">
        <f t="shared" si="185"/>
        <v>4835367.2576559978</v>
      </c>
      <c r="O453" s="122">
        <f t="shared" si="185"/>
        <v>4835367.2576559978</v>
      </c>
      <c r="P453" s="122">
        <f t="shared" si="185"/>
        <v>4835367.2576559978</v>
      </c>
      <c r="Q453" s="122">
        <f t="shared" si="185"/>
        <v>4835367.2576559978</v>
      </c>
      <c r="R453" s="122">
        <f t="shared" si="185"/>
        <v>4835367.2576559978</v>
      </c>
      <c r="S453" s="122">
        <f t="shared" si="185"/>
        <v>4835367.2576559978</v>
      </c>
      <c r="T453" s="122">
        <f t="shared" si="185"/>
        <v>4835367.2576559978</v>
      </c>
      <c r="U453" s="122">
        <f t="shared" si="185"/>
        <v>4835367.2576559978</v>
      </c>
      <c r="V453" s="122">
        <f t="shared" si="185"/>
        <v>4835367.2576559978</v>
      </c>
      <c r="W453" s="122">
        <f t="shared" si="185"/>
        <v>4835367.2576559978</v>
      </c>
      <c r="X453" s="122">
        <f t="shared" si="185"/>
        <v>4835367.2576559978</v>
      </c>
      <c r="Y453" s="122">
        <f t="shared" si="185"/>
        <v>4835367.2576559978</v>
      </c>
      <c r="Z453" s="122">
        <f t="shared" si="185"/>
        <v>4835367.2576559978</v>
      </c>
      <c r="AA453" s="122">
        <f t="shared" si="185"/>
        <v>4835367.2576559978</v>
      </c>
      <c r="AB453" s="122">
        <f t="shared" si="185"/>
        <v>4835367.2576559978</v>
      </c>
      <c r="AC453" s="122">
        <f t="shared" si="185"/>
        <v>4835367.2576559978</v>
      </c>
      <c r="AD453" s="122">
        <f t="shared" si="185"/>
        <v>4835367.2576559978</v>
      </c>
    </row>
    <row r="454" spans="1:30" ht="11.4" customHeight="1">
      <c r="A454" s="62"/>
      <c r="B454" s="62"/>
      <c r="C454" s="64" t="s">
        <v>95</v>
      </c>
      <c r="D454" s="129" t="s">
        <v>60</v>
      </c>
      <c r="E454" s="5"/>
      <c r="F454" s="121"/>
      <c r="G454" s="122">
        <f>F459</f>
        <v>4835367.2576559978</v>
      </c>
      <c r="H454" s="122">
        <f>G459</f>
        <v>3868293.806124798</v>
      </c>
      <c r="I454" s="122">
        <f t="shared" ref="I454:Z454" si="186">H459</f>
        <v>2901220.3545935983</v>
      </c>
      <c r="J454" s="122">
        <f t="shared" si="186"/>
        <v>1934146.903062399</v>
      </c>
      <c r="K454" s="122">
        <f t="shared" si="186"/>
        <v>967073.45153119927</v>
      </c>
      <c r="L454" s="122">
        <f t="shared" si="186"/>
        <v>0</v>
      </c>
      <c r="M454" s="122">
        <f t="shared" si="186"/>
        <v>0</v>
      </c>
      <c r="N454" s="122">
        <f t="shared" si="186"/>
        <v>0</v>
      </c>
      <c r="O454" s="122">
        <f t="shared" si="186"/>
        <v>0</v>
      </c>
      <c r="P454" s="122">
        <f t="shared" si="186"/>
        <v>0</v>
      </c>
      <c r="Q454" s="122">
        <f t="shared" si="186"/>
        <v>0</v>
      </c>
      <c r="R454" s="122">
        <f t="shared" si="186"/>
        <v>0</v>
      </c>
      <c r="S454" s="122">
        <f t="shared" si="186"/>
        <v>0</v>
      </c>
      <c r="T454" s="122">
        <f t="shared" si="186"/>
        <v>0</v>
      </c>
      <c r="U454" s="122">
        <f t="shared" si="186"/>
        <v>0</v>
      </c>
      <c r="V454" s="122">
        <f t="shared" si="186"/>
        <v>0</v>
      </c>
      <c r="W454" s="122">
        <f t="shared" si="186"/>
        <v>0</v>
      </c>
      <c r="X454" s="122">
        <f t="shared" si="186"/>
        <v>0</v>
      </c>
      <c r="Y454" s="122">
        <f t="shared" si="186"/>
        <v>0</v>
      </c>
      <c r="Z454" s="122">
        <f t="shared" si="186"/>
        <v>0</v>
      </c>
      <c r="AA454" s="122">
        <f>Z459</f>
        <v>0</v>
      </c>
      <c r="AB454" s="122">
        <f t="shared" ref="AB454:AD454" si="187">AA459</f>
        <v>0</v>
      </c>
      <c r="AC454" s="122">
        <f t="shared" si="187"/>
        <v>0</v>
      </c>
      <c r="AD454" s="122">
        <f t="shared" si="187"/>
        <v>0</v>
      </c>
    </row>
    <row r="455" spans="1:30">
      <c r="A455" s="62"/>
      <c r="B455" s="62"/>
      <c r="C455" s="64" t="s">
        <v>96</v>
      </c>
      <c r="D455" s="129" t="s">
        <v>60</v>
      </c>
      <c r="E455" s="5"/>
      <c r="F455" s="123"/>
      <c r="G455" s="123">
        <f t="shared" ref="G455:AD455" si="188">LOOKUP($D448,$B$9:$B$18,$E$9:$E$18)</f>
        <v>0.2</v>
      </c>
      <c r="H455" s="123">
        <f t="shared" si="188"/>
        <v>0.2</v>
      </c>
      <c r="I455" s="123">
        <f t="shared" si="188"/>
        <v>0.2</v>
      </c>
      <c r="J455" s="123">
        <f t="shared" si="188"/>
        <v>0.2</v>
      </c>
      <c r="K455" s="123">
        <f t="shared" si="188"/>
        <v>0.2</v>
      </c>
      <c r="L455" s="123">
        <f t="shared" si="188"/>
        <v>0.2</v>
      </c>
      <c r="M455" s="123">
        <f t="shared" si="188"/>
        <v>0.2</v>
      </c>
      <c r="N455" s="123">
        <f t="shared" si="188"/>
        <v>0.2</v>
      </c>
      <c r="O455" s="123">
        <f t="shared" si="188"/>
        <v>0.2</v>
      </c>
      <c r="P455" s="123">
        <f t="shared" si="188"/>
        <v>0.2</v>
      </c>
      <c r="Q455" s="123">
        <f t="shared" si="188"/>
        <v>0.2</v>
      </c>
      <c r="R455" s="123">
        <f t="shared" si="188"/>
        <v>0.2</v>
      </c>
      <c r="S455" s="123">
        <f t="shared" si="188"/>
        <v>0.2</v>
      </c>
      <c r="T455" s="123">
        <f t="shared" si="188"/>
        <v>0.2</v>
      </c>
      <c r="U455" s="123">
        <f t="shared" si="188"/>
        <v>0.2</v>
      </c>
      <c r="V455" s="123">
        <f t="shared" si="188"/>
        <v>0.2</v>
      </c>
      <c r="W455" s="123">
        <f t="shared" si="188"/>
        <v>0.2</v>
      </c>
      <c r="X455" s="123">
        <f t="shared" si="188"/>
        <v>0.2</v>
      </c>
      <c r="Y455" s="123">
        <f t="shared" si="188"/>
        <v>0.2</v>
      </c>
      <c r="Z455" s="123">
        <f t="shared" si="188"/>
        <v>0.2</v>
      </c>
      <c r="AA455" s="123">
        <f t="shared" si="188"/>
        <v>0.2</v>
      </c>
      <c r="AB455" s="123">
        <f t="shared" si="188"/>
        <v>0.2</v>
      </c>
      <c r="AC455" s="123">
        <f t="shared" si="188"/>
        <v>0.2</v>
      </c>
      <c r="AD455" s="123">
        <f t="shared" si="188"/>
        <v>0.2</v>
      </c>
    </row>
    <row r="456" spans="1:30">
      <c r="A456" s="62"/>
      <c r="B456" s="62"/>
      <c r="C456" s="64" t="s">
        <v>97</v>
      </c>
      <c r="D456" s="129" t="s">
        <v>60</v>
      </c>
      <c r="E456" s="5"/>
      <c r="F456" s="122">
        <f t="shared" ref="F456:AD456" si="189">E458</f>
        <v>0</v>
      </c>
      <c r="G456" s="122">
        <f t="shared" si="189"/>
        <v>0</v>
      </c>
      <c r="H456" s="122">
        <f t="shared" si="189"/>
        <v>967073.45153119962</v>
      </c>
      <c r="I456" s="122">
        <f t="shared" si="189"/>
        <v>1934146.9030623992</v>
      </c>
      <c r="J456" s="122">
        <f t="shared" si="189"/>
        <v>2901220.3545935987</v>
      </c>
      <c r="K456" s="122">
        <f t="shared" si="189"/>
        <v>3868293.8061247985</v>
      </c>
      <c r="L456" s="122">
        <f t="shared" si="189"/>
        <v>4835367.2576559978</v>
      </c>
      <c r="M456" s="122">
        <f t="shared" si="189"/>
        <v>4835367.2576559978</v>
      </c>
      <c r="N456" s="122">
        <f t="shared" si="189"/>
        <v>4835367.2576559978</v>
      </c>
      <c r="O456" s="122">
        <f t="shared" si="189"/>
        <v>4835367.2576559978</v>
      </c>
      <c r="P456" s="122">
        <f t="shared" si="189"/>
        <v>4835367.2576559978</v>
      </c>
      <c r="Q456" s="122">
        <f t="shared" si="189"/>
        <v>4835367.2576559978</v>
      </c>
      <c r="R456" s="122">
        <f t="shared" si="189"/>
        <v>4835367.2576559978</v>
      </c>
      <c r="S456" s="122">
        <f t="shared" si="189"/>
        <v>4835367.2576559978</v>
      </c>
      <c r="T456" s="122">
        <f t="shared" si="189"/>
        <v>4835367.2576559978</v>
      </c>
      <c r="U456" s="122">
        <f t="shared" si="189"/>
        <v>4835367.2576559978</v>
      </c>
      <c r="V456" s="122">
        <f t="shared" si="189"/>
        <v>4835367.2576559978</v>
      </c>
      <c r="W456" s="122">
        <f t="shared" si="189"/>
        <v>4835367.2576559978</v>
      </c>
      <c r="X456" s="122">
        <f t="shared" si="189"/>
        <v>4835367.2576559978</v>
      </c>
      <c r="Y456" s="122">
        <f t="shared" si="189"/>
        <v>4835367.2576559978</v>
      </c>
      <c r="Z456" s="122">
        <f t="shared" si="189"/>
        <v>4835367.2576559978</v>
      </c>
      <c r="AA456" s="122">
        <f t="shared" si="189"/>
        <v>4835367.2576559978</v>
      </c>
      <c r="AB456" s="122">
        <f t="shared" si="189"/>
        <v>4835367.2576559978</v>
      </c>
      <c r="AC456" s="122">
        <f t="shared" si="189"/>
        <v>4835367.2576559978</v>
      </c>
      <c r="AD456" s="122">
        <f t="shared" si="189"/>
        <v>4835367.2576559978</v>
      </c>
    </row>
    <row r="457" spans="1:30">
      <c r="A457" s="62"/>
      <c r="B457" s="62"/>
      <c r="C457" s="64" t="s">
        <v>98</v>
      </c>
      <c r="D457" s="129" t="s">
        <v>60</v>
      </c>
      <c r="E457" s="5"/>
      <c r="F457" s="122">
        <f t="shared" ref="F457:Y457" si="190">IF(F454&gt;0,F453*F455,0)</f>
        <v>0</v>
      </c>
      <c r="G457" s="122">
        <f t="shared" si="190"/>
        <v>967073.45153119962</v>
      </c>
      <c r="H457" s="122">
        <f t="shared" si="190"/>
        <v>967073.45153119962</v>
      </c>
      <c r="I457" s="122">
        <f t="shared" si="190"/>
        <v>967073.45153119962</v>
      </c>
      <c r="J457" s="122">
        <f t="shared" si="190"/>
        <v>967073.45153119962</v>
      </c>
      <c r="K457" s="122">
        <f t="shared" si="190"/>
        <v>967073.45153119962</v>
      </c>
      <c r="L457" s="122">
        <f t="shared" si="190"/>
        <v>0</v>
      </c>
      <c r="M457" s="122">
        <f t="shared" si="190"/>
        <v>0</v>
      </c>
      <c r="N457" s="122">
        <f t="shared" si="190"/>
        <v>0</v>
      </c>
      <c r="O457" s="122">
        <f t="shared" si="190"/>
        <v>0</v>
      </c>
      <c r="P457" s="122">
        <f t="shared" si="190"/>
        <v>0</v>
      </c>
      <c r="Q457" s="122">
        <f t="shared" si="190"/>
        <v>0</v>
      </c>
      <c r="R457" s="122">
        <f t="shared" si="190"/>
        <v>0</v>
      </c>
      <c r="S457" s="122">
        <f t="shared" si="190"/>
        <v>0</v>
      </c>
      <c r="T457" s="122">
        <f t="shared" si="190"/>
        <v>0</v>
      </c>
      <c r="U457" s="122">
        <f t="shared" si="190"/>
        <v>0</v>
      </c>
      <c r="V457" s="122">
        <f t="shared" si="190"/>
        <v>0</v>
      </c>
      <c r="W457" s="122">
        <f t="shared" si="190"/>
        <v>0</v>
      </c>
      <c r="X457" s="122">
        <f t="shared" si="190"/>
        <v>0</v>
      </c>
      <c r="Y457" s="122">
        <f t="shared" si="190"/>
        <v>0</v>
      </c>
      <c r="Z457" s="122">
        <f>IF(Z454&gt;0,Z453*Z455,0)</f>
        <v>0</v>
      </c>
      <c r="AA457" s="122">
        <f>IF(AA454&gt;0,AA453*AA455,0)</f>
        <v>0</v>
      </c>
      <c r="AB457" s="122">
        <f>IF(AB454&gt;0,AB453*AB455,0)</f>
        <v>0</v>
      </c>
      <c r="AC457" s="122">
        <f>IF(AC454&gt;0,AC453*AC455,0)</f>
        <v>0</v>
      </c>
      <c r="AD457" s="122">
        <f>IF(AD454&gt;0,AD453*AD455,0)</f>
        <v>0</v>
      </c>
    </row>
    <row r="458" spans="1:30">
      <c r="A458" s="62"/>
      <c r="B458" s="62"/>
      <c r="C458" s="64" t="s">
        <v>89</v>
      </c>
      <c r="D458" s="129" t="s">
        <v>60</v>
      </c>
      <c r="E458" s="5"/>
      <c r="F458" s="122">
        <v>0</v>
      </c>
      <c r="G458" s="122">
        <f t="shared" ref="G458:AD458" si="191">SUM(G456:G457)</f>
        <v>967073.45153119962</v>
      </c>
      <c r="H458" s="122">
        <f t="shared" si="191"/>
        <v>1934146.9030623992</v>
      </c>
      <c r="I458" s="122">
        <f t="shared" si="191"/>
        <v>2901220.3545935987</v>
      </c>
      <c r="J458" s="122">
        <f t="shared" si="191"/>
        <v>3868293.8061247985</v>
      </c>
      <c r="K458" s="122">
        <f t="shared" si="191"/>
        <v>4835367.2576559978</v>
      </c>
      <c r="L458" s="122">
        <f t="shared" si="191"/>
        <v>4835367.2576559978</v>
      </c>
      <c r="M458" s="122">
        <f t="shared" si="191"/>
        <v>4835367.2576559978</v>
      </c>
      <c r="N458" s="122">
        <f t="shared" si="191"/>
        <v>4835367.2576559978</v>
      </c>
      <c r="O458" s="122">
        <f t="shared" si="191"/>
        <v>4835367.2576559978</v>
      </c>
      <c r="P458" s="122">
        <f t="shared" si="191"/>
        <v>4835367.2576559978</v>
      </c>
      <c r="Q458" s="122">
        <f t="shared" si="191"/>
        <v>4835367.2576559978</v>
      </c>
      <c r="R458" s="122">
        <f t="shared" si="191"/>
        <v>4835367.2576559978</v>
      </c>
      <c r="S458" s="122">
        <f t="shared" si="191"/>
        <v>4835367.2576559978</v>
      </c>
      <c r="T458" s="122">
        <f t="shared" si="191"/>
        <v>4835367.2576559978</v>
      </c>
      <c r="U458" s="122">
        <f t="shared" si="191"/>
        <v>4835367.2576559978</v>
      </c>
      <c r="V458" s="122">
        <f t="shared" si="191"/>
        <v>4835367.2576559978</v>
      </c>
      <c r="W458" s="122">
        <f t="shared" si="191"/>
        <v>4835367.2576559978</v>
      </c>
      <c r="X458" s="122">
        <f t="shared" si="191"/>
        <v>4835367.2576559978</v>
      </c>
      <c r="Y458" s="122">
        <f t="shared" si="191"/>
        <v>4835367.2576559978</v>
      </c>
      <c r="Z458" s="122">
        <f t="shared" si="191"/>
        <v>4835367.2576559978</v>
      </c>
      <c r="AA458" s="122">
        <f t="shared" si="191"/>
        <v>4835367.2576559978</v>
      </c>
      <c r="AB458" s="122">
        <f t="shared" si="191"/>
        <v>4835367.2576559978</v>
      </c>
      <c r="AC458" s="122">
        <f t="shared" si="191"/>
        <v>4835367.2576559978</v>
      </c>
      <c r="AD458" s="122">
        <f t="shared" si="191"/>
        <v>4835367.2576559978</v>
      </c>
    </row>
    <row r="459" spans="1:30">
      <c r="A459" s="62"/>
      <c r="B459" s="62"/>
      <c r="C459" s="64" t="s">
        <v>99</v>
      </c>
      <c r="D459" s="129" t="s">
        <v>60</v>
      </c>
      <c r="E459" s="5"/>
      <c r="F459" s="121">
        <f>LOOKUP(D448,$B$9:$B$18,$F$9:$F$18)</f>
        <v>4835367.2576559978</v>
      </c>
      <c r="G459" s="122">
        <f t="shared" ref="G459:AD459" si="192">G453-G458</f>
        <v>3868293.806124798</v>
      </c>
      <c r="H459" s="122">
        <f t="shared" si="192"/>
        <v>2901220.3545935983</v>
      </c>
      <c r="I459" s="122">
        <f t="shared" si="192"/>
        <v>1934146.903062399</v>
      </c>
      <c r="J459" s="122">
        <f t="shared" si="192"/>
        <v>967073.45153119927</v>
      </c>
      <c r="K459" s="122">
        <f t="shared" si="192"/>
        <v>0</v>
      </c>
      <c r="L459" s="122">
        <f t="shared" si="192"/>
        <v>0</v>
      </c>
      <c r="M459" s="122">
        <f t="shared" si="192"/>
        <v>0</v>
      </c>
      <c r="N459" s="122">
        <f t="shared" si="192"/>
        <v>0</v>
      </c>
      <c r="O459" s="122">
        <f t="shared" si="192"/>
        <v>0</v>
      </c>
      <c r="P459" s="122">
        <f t="shared" si="192"/>
        <v>0</v>
      </c>
      <c r="Q459" s="122">
        <f t="shared" si="192"/>
        <v>0</v>
      </c>
      <c r="R459" s="122">
        <f t="shared" si="192"/>
        <v>0</v>
      </c>
      <c r="S459" s="122">
        <f t="shared" si="192"/>
        <v>0</v>
      </c>
      <c r="T459" s="122">
        <f t="shared" si="192"/>
        <v>0</v>
      </c>
      <c r="U459" s="122">
        <f t="shared" si="192"/>
        <v>0</v>
      </c>
      <c r="V459" s="122">
        <f t="shared" si="192"/>
        <v>0</v>
      </c>
      <c r="W459" s="122">
        <f t="shared" si="192"/>
        <v>0</v>
      </c>
      <c r="X459" s="122">
        <f t="shared" si="192"/>
        <v>0</v>
      </c>
      <c r="Y459" s="122">
        <f t="shared" si="192"/>
        <v>0</v>
      </c>
      <c r="Z459" s="122">
        <f t="shared" si="192"/>
        <v>0</v>
      </c>
      <c r="AA459" s="122">
        <f t="shared" si="192"/>
        <v>0</v>
      </c>
      <c r="AB459" s="122">
        <f t="shared" si="192"/>
        <v>0</v>
      </c>
      <c r="AC459" s="122">
        <f t="shared" si="192"/>
        <v>0</v>
      </c>
      <c r="AD459" s="122">
        <f t="shared" si="192"/>
        <v>0</v>
      </c>
    </row>
    <row r="460" spans="1:30">
      <c r="A460" s="65"/>
      <c r="B460" s="62"/>
      <c r="C460" s="62"/>
      <c r="D460" s="130"/>
      <c r="E460" s="55"/>
      <c r="F460" s="66"/>
      <c r="G460" s="55"/>
      <c r="H460" s="55"/>
      <c r="I460" s="55"/>
      <c r="J460" s="55"/>
      <c r="K460" s="55"/>
      <c r="L460" s="55"/>
      <c r="M460" s="55"/>
      <c r="N460" s="55"/>
      <c r="O460" s="55"/>
      <c r="P460" s="5"/>
      <c r="Q460" s="5"/>
      <c r="R460" s="62"/>
      <c r="S460" s="62"/>
      <c r="T460" s="62"/>
      <c r="U460" s="62"/>
    </row>
    <row r="461" spans="1:30">
      <c r="A461" s="65"/>
      <c r="B461" s="62"/>
      <c r="C461" s="62"/>
      <c r="D461" s="130"/>
      <c r="E461" s="55"/>
      <c r="F461" s="66"/>
      <c r="G461" s="55"/>
      <c r="H461" s="55"/>
      <c r="I461" s="55"/>
      <c r="J461" s="55"/>
      <c r="K461" s="55"/>
      <c r="L461" s="55"/>
      <c r="M461" s="55"/>
      <c r="N461" s="55"/>
      <c r="O461" s="55"/>
      <c r="P461" s="5"/>
      <c r="Q461" s="5"/>
      <c r="R461" s="62"/>
      <c r="S461" s="62"/>
      <c r="T461" s="62"/>
      <c r="U461" s="62"/>
    </row>
    <row r="462" spans="1:30">
      <c r="A462" s="62"/>
      <c r="B462" s="62"/>
      <c r="C462" s="67" t="s">
        <v>100</v>
      </c>
      <c r="D462" s="131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"/>
      <c r="Q462" s="5"/>
      <c r="R462" s="62"/>
      <c r="S462" s="62"/>
      <c r="T462" s="62"/>
      <c r="U462" s="62"/>
    </row>
    <row r="463" spans="1:30">
      <c r="A463" s="68"/>
      <c r="B463" s="68"/>
      <c r="C463" s="69" t="s">
        <v>101</v>
      </c>
      <c r="D463" s="129" t="s">
        <v>60</v>
      </c>
      <c r="E463" s="5"/>
      <c r="F463" s="122">
        <v>0</v>
      </c>
      <c r="G463" s="122">
        <f>F467</f>
        <v>0</v>
      </c>
      <c r="H463" s="122">
        <f ca="1">G467</f>
        <v>0</v>
      </c>
      <c r="I463" s="122">
        <f t="shared" ref="I463:AD463" ca="1" si="193">H467</f>
        <v>0</v>
      </c>
      <c r="J463" s="122">
        <f t="shared" ca="1" si="193"/>
        <v>0</v>
      </c>
      <c r="K463" s="124">
        <f t="shared" ca="1" si="193"/>
        <v>0</v>
      </c>
      <c r="L463" s="124">
        <f t="shared" ca="1" si="193"/>
        <v>0</v>
      </c>
      <c r="M463" s="124">
        <f t="shared" ca="1" si="193"/>
        <v>0</v>
      </c>
      <c r="N463" s="124">
        <f t="shared" ca="1" si="193"/>
        <v>0</v>
      </c>
      <c r="O463" s="124">
        <f t="shared" ca="1" si="193"/>
        <v>0</v>
      </c>
      <c r="P463" s="124">
        <f t="shared" ca="1" si="193"/>
        <v>0</v>
      </c>
      <c r="Q463" s="124">
        <f t="shared" ca="1" si="193"/>
        <v>0</v>
      </c>
      <c r="R463" s="124">
        <f t="shared" ca="1" si="193"/>
        <v>0</v>
      </c>
      <c r="S463" s="124">
        <f t="shared" ca="1" si="193"/>
        <v>0</v>
      </c>
      <c r="T463" s="124">
        <f t="shared" ca="1" si="193"/>
        <v>0</v>
      </c>
      <c r="U463" s="124">
        <f t="shared" ca="1" si="193"/>
        <v>0</v>
      </c>
      <c r="V463" s="124">
        <f t="shared" ca="1" si="193"/>
        <v>0</v>
      </c>
      <c r="W463" s="124">
        <f t="shared" ca="1" si="193"/>
        <v>0</v>
      </c>
      <c r="X463" s="124">
        <f t="shared" ca="1" si="193"/>
        <v>0</v>
      </c>
      <c r="Y463" s="124">
        <f t="shared" ca="1" si="193"/>
        <v>0</v>
      </c>
      <c r="Z463" s="124">
        <f t="shared" ca="1" si="193"/>
        <v>0</v>
      </c>
      <c r="AA463" s="124">
        <f t="shared" ca="1" si="193"/>
        <v>0</v>
      </c>
      <c r="AB463" s="124">
        <f t="shared" ca="1" si="193"/>
        <v>0</v>
      </c>
      <c r="AC463" s="122">
        <f t="shared" ca="1" si="193"/>
        <v>0</v>
      </c>
      <c r="AD463" s="122">
        <f t="shared" ca="1" si="193"/>
        <v>0</v>
      </c>
    </row>
    <row r="464" spans="1:30" ht="12" customHeight="1">
      <c r="A464" s="68"/>
      <c r="B464" s="68"/>
      <c r="C464" s="69" t="s">
        <v>102</v>
      </c>
      <c r="D464" s="129" t="s">
        <v>60</v>
      </c>
      <c r="E464" s="5"/>
      <c r="F464" s="125"/>
      <c r="G464" s="125"/>
      <c r="H464" s="125"/>
      <c r="I464" s="125"/>
      <c r="J464" s="125"/>
      <c r="K464" s="125"/>
      <c r="L464" s="125"/>
      <c r="M464" s="125"/>
      <c r="N464" s="125"/>
      <c r="O464" s="125"/>
      <c r="P464" s="125"/>
      <c r="Q464" s="125"/>
      <c r="R464" s="125"/>
      <c r="S464" s="125"/>
      <c r="T464" s="125"/>
      <c r="U464" s="125"/>
      <c r="V464" s="125"/>
      <c r="W464" s="125"/>
      <c r="X464" s="125"/>
      <c r="Y464" s="125"/>
      <c r="Z464" s="125"/>
      <c r="AA464" s="125"/>
      <c r="AB464" s="125"/>
      <c r="AC464" s="125"/>
      <c r="AD464" s="125"/>
    </row>
    <row r="465" spans="1:30">
      <c r="A465" s="68"/>
      <c r="B465" s="68"/>
      <c r="C465" s="69" t="s">
        <v>103</v>
      </c>
      <c r="D465" s="129" t="s">
        <v>60</v>
      </c>
      <c r="E465" s="5"/>
      <c r="F465" s="122">
        <f>INDEX('Regulatory Asset Base'!J$155:J$164,                    MATCH($C448,'Regulatory Asset Base'!$C$155:$C$164,0))</f>
        <v>0</v>
      </c>
      <c r="G465" s="122">
        <f>INDEX('Regulatory Asset Base'!K$155:K$164,                    MATCH($C448,'Regulatory Asset Base'!$C$155:$C$164,0))</f>
        <v>0</v>
      </c>
      <c r="H465" s="122">
        <f>INDEX('Regulatory Asset Base'!L$155:L$164,                    MATCH($C448,'Regulatory Asset Base'!$C$155:$C$164,0))</f>
        <v>0</v>
      </c>
      <c r="I465" s="122">
        <f>INDEX('Regulatory Asset Base'!M$155:M$164,                    MATCH($C448,'Regulatory Asset Base'!$C$155:$C$164,0))</f>
        <v>0</v>
      </c>
      <c r="J465" s="122">
        <f>INDEX('Regulatory Asset Base'!N$155:N$164,                    MATCH($C448,'Regulatory Asset Base'!$C$155:$C$164,0))</f>
        <v>0</v>
      </c>
      <c r="K465" s="122">
        <f>INDEX('Regulatory Asset Base'!O$155:O$164,                    MATCH($C448,'Regulatory Asset Base'!$C$155:$C$164,0))</f>
        <v>0</v>
      </c>
      <c r="L465" s="122">
        <f>INDEX('Regulatory Asset Base'!P$155:P$164,                    MATCH($C448,'Regulatory Asset Base'!$C$155:$C$164,0))</f>
        <v>0</v>
      </c>
      <c r="M465" s="122">
        <f>INDEX('Regulatory Asset Base'!Q$155:Q$164,                    MATCH($C448,'Regulatory Asset Base'!$C$155:$C$164,0))</f>
        <v>0</v>
      </c>
      <c r="N465" s="122">
        <f>INDEX('Regulatory Asset Base'!R$155:R$164,                    MATCH($C448,'Regulatory Asset Base'!$C$155:$C$164,0))</f>
        <v>0</v>
      </c>
      <c r="O465" s="122">
        <f>INDEX('Regulatory Asset Base'!S$155:S$164,                    MATCH($C448,'Regulatory Asset Base'!$C$155:$C$164,0))</f>
        <v>0</v>
      </c>
      <c r="P465" s="122">
        <f>INDEX('Regulatory Asset Base'!T$155:T$164,                    MATCH($C448,'Regulatory Asset Base'!$C$155:$C$164,0))</f>
        <v>0</v>
      </c>
      <c r="Q465" s="122">
        <f>INDEX('Regulatory Asset Base'!U$155:U$164,                    MATCH($C448,'Regulatory Asset Base'!$C$155:$C$164,0))</f>
        <v>0</v>
      </c>
      <c r="R465" s="122">
        <f>INDEX('Regulatory Asset Base'!V$155:V$164,                    MATCH($C448,'Regulatory Asset Base'!$C$155:$C$164,0))</f>
        <v>0</v>
      </c>
      <c r="S465" s="122">
        <f>INDEX('Regulatory Asset Base'!W$155:W$164,                    MATCH($C448,'Regulatory Asset Base'!$C$155:$C$164,0))</f>
        <v>0</v>
      </c>
      <c r="T465" s="122">
        <f>INDEX('Regulatory Asset Base'!X$155:X$164,                    MATCH($C448,'Regulatory Asset Base'!$C$155:$C$164,0))</f>
        <v>0</v>
      </c>
      <c r="U465" s="122">
        <f>INDEX('Regulatory Asset Base'!Y$155:Y$164,                    MATCH($C448,'Regulatory Asset Base'!$C$155:$C$164,0))</f>
        <v>0</v>
      </c>
      <c r="V465" s="122">
        <f>INDEX('Regulatory Asset Base'!Z$155:Z$164,                    MATCH($C448,'Regulatory Asset Base'!$C$155:$C$164,0))</f>
        <v>0</v>
      </c>
      <c r="W465" s="122">
        <f>INDEX('Regulatory Asset Base'!AA$155:AA$164,                    MATCH($C448,'Regulatory Asset Base'!$C$155:$C$164,0))</f>
        <v>0</v>
      </c>
      <c r="X465" s="122">
        <f>INDEX('Regulatory Asset Base'!AB$155:AB$164,                    MATCH($C448,'Regulatory Asset Base'!$C$155:$C$164,0))</f>
        <v>0</v>
      </c>
      <c r="Y465" s="122">
        <f>INDEX('Regulatory Asset Base'!AC$155:AC$164,                    MATCH($C448,'Regulatory Asset Base'!$C$155:$C$164,0))</f>
        <v>0</v>
      </c>
      <c r="Z465" s="122">
        <f>INDEX('Regulatory Asset Base'!AD$155:AD$164,                    MATCH($C448,'Regulatory Asset Base'!$C$155:$C$164,0))</f>
        <v>0</v>
      </c>
      <c r="AA465" s="122">
        <f>INDEX('Regulatory Asset Base'!AE$155:AE$164,                    MATCH($C448,'Regulatory Asset Base'!$C$155:$C$164,0))</f>
        <v>0</v>
      </c>
      <c r="AB465" s="122">
        <f>INDEX('Regulatory Asset Base'!AF$155:AF$164,                    MATCH($C448,'Regulatory Asset Base'!$C$155:$C$164,0))</f>
        <v>0</v>
      </c>
      <c r="AC465" s="122">
        <f>INDEX('Regulatory Asset Base'!AG$155:AG$164,                    MATCH($C448,'Regulatory Asset Base'!$C$155:$C$164,0))</f>
        <v>0</v>
      </c>
      <c r="AD465" s="122">
        <f>INDEX('Regulatory Asset Base'!AH$155:AH$164,                    MATCH($C448,'Regulatory Asset Base'!$C$155:$C$164,0))</f>
        <v>0</v>
      </c>
    </row>
    <row r="466" spans="1:30">
      <c r="A466" s="68"/>
      <c r="B466" s="68"/>
      <c r="C466" s="69" t="s">
        <v>104</v>
      </c>
      <c r="D466" s="129" t="s">
        <v>60</v>
      </c>
      <c r="E466" s="5"/>
      <c r="F466" s="122">
        <f>F497</f>
        <v>0</v>
      </c>
      <c r="G466" s="122">
        <f ca="1">G497</f>
        <v>0</v>
      </c>
      <c r="H466" s="122">
        <f ca="1">H497</f>
        <v>0</v>
      </c>
      <c r="I466" s="122">
        <f t="shared" ref="I466:AD466" ca="1" si="194">I497</f>
        <v>0</v>
      </c>
      <c r="J466" s="122">
        <f t="shared" ca="1" si="194"/>
        <v>0</v>
      </c>
      <c r="K466" s="122">
        <f t="shared" ca="1" si="194"/>
        <v>0</v>
      </c>
      <c r="L466" s="122">
        <f t="shared" ca="1" si="194"/>
        <v>0</v>
      </c>
      <c r="M466" s="122">
        <f t="shared" ca="1" si="194"/>
        <v>0</v>
      </c>
      <c r="N466" s="122">
        <f t="shared" ca="1" si="194"/>
        <v>0</v>
      </c>
      <c r="O466" s="122">
        <f t="shared" ca="1" si="194"/>
        <v>0</v>
      </c>
      <c r="P466" s="122">
        <f t="shared" ca="1" si="194"/>
        <v>0</v>
      </c>
      <c r="Q466" s="122">
        <f t="shared" ca="1" si="194"/>
        <v>0</v>
      </c>
      <c r="R466" s="122">
        <f t="shared" ca="1" si="194"/>
        <v>0</v>
      </c>
      <c r="S466" s="122">
        <f t="shared" ca="1" si="194"/>
        <v>0</v>
      </c>
      <c r="T466" s="122">
        <f t="shared" ca="1" si="194"/>
        <v>0</v>
      </c>
      <c r="U466" s="122">
        <f t="shared" ca="1" si="194"/>
        <v>0</v>
      </c>
      <c r="V466" s="122">
        <f t="shared" ca="1" si="194"/>
        <v>0</v>
      </c>
      <c r="W466" s="122">
        <f t="shared" ca="1" si="194"/>
        <v>0</v>
      </c>
      <c r="X466" s="122">
        <f t="shared" ca="1" si="194"/>
        <v>0</v>
      </c>
      <c r="Y466" s="122">
        <f t="shared" ca="1" si="194"/>
        <v>0</v>
      </c>
      <c r="Z466" s="122">
        <f t="shared" ca="1" si="194"/>
        <v>0</v>
      </c>
      <c r="AA466" s="122">
        <f t="shared" ca="1" si="194"/>
        <v>0</v>
      </c>
      <c r="AB466" s="122">
        <f t="shared" ca="1" si="194"/>
        <v>0</v>
      </c>
      <c r="AC466" s="122">
        <f t="shared" ca="1" si="194"/>
        <v>0</v>
      </c>
      <c r="AD466" s="122">
        <f t="shared" si="194"/>
        <v>0</v>
      </c>
    </row>
    <row r="467" spans="1:30">
      <c r="A467" s="68"/>
      <c r="B467" s="68"/>
      <c r="C467" s="69" t="s">
        <v>105</v>
      </c>
      <c r="D467" s="129" t="s">
        <v>60</v>
      </c>
      <c r="E467" s="5"/>
      <c r="F467" s="122">
        <f t="shared" ref="F467:G467" si="195">SUM(F463:F465)-F466</f>
        <v>0</v>
      </c>
      <c r="G467" s="122">
        <f t="shared" ca="1" si="195"/>
        <v>0</v>
      </c>
      <c r="H467" s="122">
        <f ca="1">SUM(H463:H465)-H466</f>
        <v>0</v>
      </c>
      <c r="I467" s="122">
        <f t="shared" ref="I467:J467" ca="1" si="196">SUM(I463:I465)-I466</f>
        <v>0</v>
      </c>
      <c r="J467" s="124">
        <f t="shared" ca="1" si="196"/>
        <v>0</v>
      </c>
      <c r="K467" s="124">
        <f t="shared" ref="K467:M467" ca="1" si="197">SUM(K463:K465)-K466</f>
        <v>0</v>
      </c>
      <c r="L467" s="124">
        <f t="shared" ca="1" si="197"/>
        <v>0</v>
      </c>
      <c r="M467" s="124">
        <f t="shared" ca="1" si="197"/>
        <v>0</v>
      </c>
      <c r="N467" s="124">
        <f t="shared" ref="N467:AD467" ca="1" si="198">SUM(N463:N465)-N466</f>
        <v>0</v>
      </c>
      <c r="O467" s="124">
        <f t="shared" ca="1" si="198"/>
        <v>0</v>
      </c>
      <c r="P467" s="124">
        <f t="shared" ca="1" si="198"/>
        <v>0</v>
      </c>
      <c r="Q467" s="124">
        <f t="shared" ca="1" si="198"/>
        <v>0</v>
      </c>
      <c r="R467" s="124">
        <f t="shared" ca="1" si="198"/>
        <v>0</v>
      </c>
      <c r="S467" s="124">
        <f t="shared" ca="1" si="198"/>
        <v>0</v>
      </c>
      <c r="T467" s="124">
        <f t="shared" ca="1" si="198"/>
        <v>0</v>
      </c>
      <c r="U467" s="124">
        <f t="shared" ca="1" si="198"/>
        <v>0</v>
      </c>
      <c r="V467" s="124">
        <f t="shared" ca="1" si="198"/>
        <v>0</v>
      </c>
      <c r="W467" s="124">
        <f t="shared" ca="1" si="198"/>
        <v>0</v>
      </c>
      <c r="X467" s="124">
        <f t="shared" ca="1" si="198"/>
        <v>0</v>
      </c>
      <c r="Y467" s="124">
        <f t="shared" ca="1" si="198"/>
        <v>0</v>
      </c>
      <c r="Z467" s="124">
        <f t="shared" ca="1" si="198"/>
        <v>0</v>
      </c>
      <c r="AA467" s="124">
        <f t="shared" ca="1" si="198"/>
        <v>0</v>
      </c>
      <c r="AB467" s="122">
        <f t="shared" ca="1" si="198"/>
        <v>0</v>
      </c>
      <c r="AC467" s="122">
        <f t="shared" ca="1" si="198"/>
        <v>0</v>
      </c>
      <c r="AD467" s="122">
        <f t="shared" ca="1" si="198"/>
        <v>0</v>
      </c>
    </row>
    <row r="468" spans="1:30">
      <c r="A468" s="5"/>
      <c r="B468" s="5"/>
      <c r="C468" s="5"/>
      <c r="D468" s="129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</row>
    <row r="469" spans="1:30">
      <c r="A469" s="5"/>
      <c r="B469" s="5"/>
      <c r="C469" s="5"/>
      <c r="D469" s="129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</row>
    <row r="470" spans="1:30">
      <c r="A470" s="68"/>
      <c r="B470" s="68"/>
      <c r="C470" s="69" t="s">
        <v>106</v>
      </c>
      <c r="D470" s="129" t="s">
        <v>60</v>
      </c>
      <c r="E470" s="5"/>
      <c r="F470" s="126">
        <f>F459</f>
        <v>4835367.2576559978</v>
      </c>
      <c r="G470" s="124">
        <f ca="1">F470+G465-(G457+G466)</f>
        <v>3868293.806124798</v>
      </c>
      <c r="H470" s="124">
        <f t="shared" ref="H470:AD470" ca="1" si="199">G470+H465-(H457+H466)</f>
        <v>2901220.3545935983</v>
      </c>
      <c r="I470" s="124">
        <f t="shared" ca="1" si="199"/>
        <v>1934146.9030623985</v>
      </c>
      <c r="J470" s="124">
        <f t="shared" ca="1" si="199"/>
        <v>967073.45153119892</v>
      </c>
      <c r="K470" s="124">
        <f t="shared" ca="1" si="199"/>
        <v>0</v>
      </c>
      <c r="L470" s="124">
        <f t="shared" ca="1" si="199"/>
        <v>0</v>
      </c>
      <c r="M470" s="124">
        <f t="shared" ca="1" si="199"/>
        <v>0</v>
      </c>
      <c r="N470" s="124">
        <f t="shared" ca="1" si="199"/>
        <v>0</v>
      </c>
      <c r="O470" s="124">
        <f t="shared" ca="1" si="199"/>
        <v>0</v>
      </c>
      <c r="P470" s="124">
        <f t="shared" ca="1" si="199"/>
        <v>0</v>
      </c>
      <c r="Q470" s="124">
        <f t="shared" ca="1" si="199"/>
        <v>0</v>
      </c>
      <c r="R470" s="124">
        <f t="shared" ca="1" si="199"/>
        <v>0</v>
      </c>
      <c r="S470" s="124">
        <f t="shared" ca="1" si="199"/>
        <v>0</v>
      </c>
      <c r="T470" s="124">
        <f t="shared" ca="1" si="199"/>
        <v>0</v>
      </c>
      <c r="U470" s="124">
        <f t="shared" ca="1" si="199"/>
        <v>0</v>
      </c>
      <c r="V470" s="124">
        <f t="shared" ca="1" si="199"/>
        <v>0</v>
      </c>
      <c r="W470" s="124">
        <f t="shared" ca="1" si="199"/>
        <v>0</v>
      </c>
      <c r="X470" s="124">
        <f t="shared" ca="1" si="199"/>
        <v>0</v>
      </c>
      <c r="Y470" s="124">
        <f t="shared" ca="1" si="199"/>
        <v>0</v>
      </c>
      <c r="Z470" s="124">
        <f t="shared" ca="1" si="199"/>
        <v>0</v>
      </c>
      <c r="AA470" s="124">
        <f t="shared" ca="1" si="199"/>
        <v>0</v>
      </c>
      <c r="AB470" s="124">
        <f t="shared" ca="1" si="199"/>
        <v>0</v>
      </c>
      <c r="AC470" s="124">
        <f t="shared" ca="1" si="199"/>
        <v>0</v>
      </c>
      <c r="AD470" s="124">
        <f t="shared" ca="1" si="199"/>
        <v>0</v>
      </c>
    </row>
    <row r="471" spans="1:30">
      <c r="A471" s="68"/>
      <c r="B471" s="68"/>
      <c r="C471" s="67" t="s">
        <v>107</v>
      </c>
      <c r="D471" s="129" t="s">
        <v>60</v>
      </c>
      <c r="E471" s="5"/>
      <c r="F471" s="122">
        <f t="shared" ref="F471" si="200">(F496+F457)</f>
        <v>0</v>
      </c>
      <c r="G471" s="124">
        <f ca="1">(G457+G466)</f>
        <v>967073.45153119962</v>
      </c>
      <c r="H471" s="124">
        <f ca="1">(H457+H466)</f>
        <v>967073.45153119962</v>
      </c>
      <c r="I471" s="124">
        <f ca="1">(I457+I466)</f>
        <v>967073.45153119962</v>
      </c>
      <c r="J471" s="124">
        <f t="shared" ref="J471:AD471" ca="1" si="201">(J457+J466)</f>
        <v>967073.45153119962</v>
      </c>
      <c r="K471" s="124">
        <f t="shared" ca="1" si="201"/>
        <v>967073.45153119962</v>
      </c>
      <c r="L471" s="124">
        <f t="shared" ca="1" si="201"/>
        <v>0</v>
      </c>
      <c r="M471" s="124">
        <f t="shared" ca="1" si="201"/>
        <v>0</v>
      </c>
      <c r="N471" s="124">
        <f t="shared" ca="1" si="201"/>
        <v>0</v>
      </c>
      <c r="O471" s="124">
        <f t="shared" ca="1" si="201"/>
        <v>0</v>
      </c>
      <c r="P471" s="124">
        <f t="shared" ca="1" si="201"/>
        <v>0</v>
      </c>
      <c r="Q471" s="124">
        <f t="shared" ca="1" si="201"/>
        <v>0</v>
      </c>
      <c r="R471" s="124">
        <f t="shared" ca="1" si="201"/>
        <v>0</v>
      </c>
      <c r="S471" s="124">
        <f t="shared" ca="1" si="201"/>
        <v>0</v>
      </c>
      <c r="T471" s="124">
        <f t="shared" ca="1" si="201"/>
        <v>0</v>
      </c>
      <c r="U471" s="124">
        <f t="shared" ca="1" si="201"/>
        <v>0</v>
      </c>
      <c r="V471" s="124">
        <f t="shared" ca="1" si="201"/>
        <v>0</v>
      </c>
      <c r="W471" s="124">
        <f t="shared" ca="1" si="201"/>
        <v>0</v>
      </c>
      <c r="X471" s="124">
        <f t="shared" ca="1" si="201"/>
        <v>0</v>
      </c>
      <c r="Y471" s="124">
        <f t="shared" ca="1" si="201"/>
        <v>0</v>
      </c>
      <c r="Z471" s="124">
        <f t="shared" ca="1" si="201"/>
        <v>0</v>
      </c>
      <c r="AA471" s="124">
        <f t="shared" ca="1" si="201"/>
        <v>0</v>
      </c>
      <c r="AB471" s="124">
        <f t="shared" ca="1" si="201"/>
        <v>0</v>
      </c>
      <c r="AC471" s="124">
        <f t="shared" ca="1" si="201"/>
        <v>0</v>
      </c>
      <c r="AD471" s="124">
        <f t="shared" si="201"/>
        <v>0</v>
      </c>
    </row>
    <row r="472" spans="1:30">
      <c r="A472" s="70"/>
      <c r="B472" s="71"/>
      <c r="C472" s="68"/>
      <c r="D472" s="132"/>
      <c r="E472" s="5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68"/>
      <c r="Q472" s="68"/>
      <c r="R472" s="68"/>
      <c r="S472" s="68"/>
      <c r="T472" s="68"/>
      <c r="U472" s="68"/>
    </row>
    <row r="473" spans="1:30">
      <c r="A473" s="7"/>
      <c r="B473" s="38"/>
      <c r="C473" s="72" t="s">
        <v>108</v>
      </c>
      <c r="D473" s="132"/>
      <c r="E473" s="5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7"/>
    </row>
    <row r="474" spans="1:30">
      <c r="A474" s="7"/>
      <c r="B474" s="38"/>
      <c r="C474" s="72"/>
      <c r="D474" s="132"/>
      <c r="E474" s="5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</row>
    <row r="475" spans="1:30">
      <c r="A475" s="7"/>
      <c r="B475" s="38"/>
      <c r="C475" s="72"/>
      <c r="D475" s="132"/>
      <c r="E475" s="5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</row>
    <row r="476" spans="1:30">
      <c r="A476" s="8"/>
      <c r="B476" s="62"/>
      <c r="C476" s="11" t="s">
        <v>109</v>
      </c>
      <c r="D476" s="132"/>
      <c r="E476" s="7" t="str">
        <f>C465</f>
        <v>Additional Asset - nominal value</v>
      </c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R476" s="62"/>
      <c r="S476" s="62"/>
      <c r="T476" s="62"/>
      <c r="U476" s="62"/>
    </row>
    <row r="477" spans="1:30" ht="12" customHeight="1">
      <c r="A477" s="73"/>
      <c r="B477" s="62"/>
      <c r="C477" s="74">
        <f>Assumptions!$E$10</f>
        <v>2025</v>
      </c>
      <c r="D477" s="132" t="s">
        <v>60</v>
      </c>
      <c r="E477" s="127"/>
      <c r="F477" s="127">
        <f t="shared" ref="F477:O486" si="202">IF(F$4&lt;$C477,0,IF(F$4&gt;=$C477+$D$17,0,$E477/$D$17))</f>
        <v>0</v>
      </c>
      <c r="G477" s="127">
        <f t="shared" si="202"/>
        <v>0</v>
      </c>
      <c r="H477" s="127">
        <f t="shared" si="202"/>
        <v>0</v>
      </c>
      <c r="I477" s="127">
        <f t="shared" si="202"/>
        <v>0</v>
      </c>
      <c r="J477" s="127">
        <f t="shared" si="202"/>
        <v>0</v>
      </c>
      <c r="K477" s="127">
        <f t="shared" si="202"/>
        <v>0</v>
      </c>
      <c r="L477" s="127">
        <f t="shared" si="202"/>
        <v>0</v>
      </c>
      <c r="M477" s="127">
        <f t="shared" si="202"/>
        <v>0</v>
      </c>
      <c r="N477" s="127">
        <f t="shared" si="202"/>
        <v>0</v>
      </c>
      <c r="O477" s="127">
        <f t="shared" si="202"/>
        <v>0</v>
      </c>
      <c r="P477" s="127">
        <f t="shared" ref="P477:AD486" si="203">IF(P$4&lt;$C477,0,IF(P$4&gt;=$C477+$D$17,0,$E477/$D$17))</f>
        <v>0</v>
      </c>
      <c r="Q477" s="127">
        <f t="shared" si="203"/>
        <v>0</v>
      </c>
      <c r="R477" s="127">
        <f t="shared" si="203"/>
        <v>0</v>
      </c>
      <c r="S477" s="127">
        <f t="shared" si="203"/>
        <v>0</v>
      </c>
      <c r="T477" s="127">
        <f t="shared" si="203"/>
        <v>0</v>
      </c>
      <c r="U477" s="127">
        <f t="shared" si="203"/>
        <v>0</v>
      </c>
      <c r="V477" s="127">
        <f t="shared" si="203"/>
        <v>0</v>
      </c>
      <c r="W477" s="127">
        <f t="shared" si="203"/>
        <v>0</v>
      </c>
      <c r="X477" s="127">
        <f t="shared" si="203"/>
        <v>0</v>
      </c>
      <c r="Y477" s="127">
        <f t="shared" si="203"/>
        <v>0</v>
      </c>
      <c r="Z477" s="127">
        <f t="shared" si="203"/>
        <v>0</v>
      </c>
      <c r="AA477" s="127">
        <f t="shared" si="203"/>
        <v>0</v>
      </c>
      <c r="AB477" s="127">
        <f t="shared" si="203"/>
        <v>0</v>
      </c>
      <c r="AC477" s="127">
        <f t="shared" si="203"/>
        <v>0</v>
      </c>
      <c r="AD477" s="127">
        <f t="shared" si="203"/>
        <v>0</v>
      </c>
    </row>
    <row r="478" spans="1:30">
      <c r="A478" s="75"/>
      <c r="B478" s="61"/>
      <c r="C478" s="74">
        <f>C477+1</f>
        <v>2026</v>
      </c>
      <c r="D478" s="132" t="s">
        <v>60</v>
      </c>
      <c r="E478" s="127">
        <f ca="1">OFFSET('Regulatory Asset Base'!$K$155,$D448-1,0)</f>
        <v>0</v>
      </c>
      <c r="F478" s="127">
        <f t="shared" si="202"/>
        <v>0</v>
      </c>
      <c r="G478" s="127">
        <f t="shared" ca="1" si="202"/>
        <v>0</v>
      </c>
      <c r="H478" s="127">
        <f t="shared" ca="1" si="202"/>
        <v>0</v>
      </c>
      <c r="I478" s="127">
        <f t="shared" ca="1" si="202"/>
        <v>0</v>
      </c>
      <c r="J478" s="127">
        <f t="shared" ca="1" si="202"/>
        <v>0</v>
      </c>
      <c r="K478" s="127">
        <f t="shared" ca="1" si="202"/>
        <v>0</v>
      </c>
      <c r="L478" s="127">
        <f t="shared" si="202"/>
        <v>0</v>
      </c>
      <c r="M478" s="127">
        <f t="shared" si="202"/>
        <v>0</v>
      </c>
      <c r="N478" s="127">
        <f t="shared" si="202"/>
        <v>0</v>
      </c>
      <c r="O478" s="127">
        <f t="shared" si="202"/>
        <v>0</v>
      </c>
      <c r="P478" s="127">
        <f t="shared" si="203"/>
        <v>0</v>
      </c>
      <c r="Q478" s="127">
        <f t="shared" si="203"/>
        <v>0</v>
      </c>
      <c r="R478" s="127">
        <f t="shared" si="203"/>
        <v>0</v>
      </c>
      <c r="S478" s="127">
        <f t="shared" si="203"/>
        <v>0</v>
      </c>
      <c r="T478" s="127">
        <f t="shared" si="203"/>
        <v>0</v>
      </c>
      <c r="U478" s="127">
        <f t="shared" si="203"/>
        <v>0</v>
      </c>
      <c r="V478" s="127">
        <f t="shared" si="203"/>
        <v>0</v>
      </c>
      <c r="W478" s="127">
        <f t="shared" si="203"/>
        <v>0</v>
      </c>
      <c r="X478" s="127">
        <f t="shared" si="203"/>
        <v>0</v>
      </c>
      <c r="Y478" s="127">
        <f t="shared" si="203"/>
        <v>0</v>
      </c>
      <c r="Z478" s="127">
        <f t="shared" si="203"/>
        <v>0</v>
      </c>
      <c r="AA478" s="127">
        <f t="shared" si="203"/>
        <v>0</v>
      </c>
      <c r="AB478" s="127">
        <f t="shared" si="203"/>
        <v>0</v>
      </c>
      <c r="AC478" s="127">
        <f t="shared" si="203"/>
        <v>0</v>
      </c>
      <c r="AD478" s="127">
        <f t="shared" si="203"/>
        <v>0</v>
      </c>
    </row>
    <row r="479" spans="1:30">
      <c r="B479" s="49"/>
      <c r="C479" s="74">
        <f t="shared" ref="C479:C496" si="204">C478+1</f>
        <v>2027</v>
      </c>
      <c r="D479" s="132" t="s">
        <v>60</v>
      </c>
      <c r="E479" s="127">
        <f ca="1">OFFSET('Regulatory Asset Base'!$L$155,$D448-1,0)</f>
        <v>0</v>
      </c>
      <c r="F479" s="127">
        <f t="shared" si="202"/>
        <v>0</v>
      </c>
      <c r="G479" s="127">
        <f t="shared" si="202"/>
        <v>0</v>
      </c>
      <c r="H479" s="127">
        <f t="shared" ca="1" si="202"/>
        <v>0</v>
      </c>
      <c r="I479" s="127">
        <f t="shared" ca="1" si="202"/>
        <v>0</v>
      </c>
      <c r="J479" s="127">
        <f t="shared" ca="1" si="202"/>
        <v>0</v>
      </c>
      <c r="K479" s="127">
        <f t="shared" ca="1" si="202"/>
        <v>0</v>
      </c>
      <c r="L479" s="127">
        <f t="shared" ca="1" si="202"/>
        <v>0</v>
      </c>
      <c r="M479" s="127">
        <f t="shared" si="202"/>
        <v>0</v>
      </c>
      <c r="N479" s="127">
        <f t="shared" si="202"/>
        <v>0</v>
      </c>
      <c r="O479" s="127">
        <f t="shared" si="202"/>
        <v>0</v>
      </c>
      <c r="P479" s="127">
        <f t="shared" si="203"/>
        <v>0</v>
      </c>
      <c r="Q479" s="127">
        <f t="shared" si="203"/>
        <v>0</v>
      </c>
      <c r="R479" s="127">
        <f t="shared" si="203"/>
        <v>0</v>
      </c>
      <c r="S479" s="127">
        <f t="shared" si="203"/>
        <v>0</v>
      </c>
      <c r="T479" s="127">
        <f t="shared" si="203"/>
        <v>0</v>
      </c>
      <c r="U479" s="127">
        <f t="shared" si="203"/>
        <v>0</v>
      </c>
      <c r="V479" s="127">
        <f t="shared" si="203"/>
        <v>0</v>
      </c>
      <c r="W479" s="127">
        <f t="shared" si="203"/>
        <v>0</v>
      </c>
      <c r="X479" s="127">
        <f t="shared" si="203"/>
        <v>0</v>
      </c>
      <c r="Y479" s="127">
        <f t="shared" si="203"/>
        <v>0</v>
      </c>
      <c r="Z479" s="127">
        <f t="shared" si="203"/>
        <v>0</v>
      </c>
      <c r="AA479" s="127">
        <f t="shared" si="203"/>
        <v>0</v>
      </c>
      <c r="AB479" s="127">
        <f t="shared" si="203"/>
        <v>0</v>
      </c>
      <c r="AC479" s="127">
        <f t="shared" si="203"/>
        <v>0</v>
      </c>
      <c r="AD479" s="127">
        <f t="shared" si="203"/>
        <v>0</v>
      </c>
    </row>
    <row r="480" spans="1:30">
      <c r="B480" s="49"/>
      <c r="C480" s="74">
        <f t="shared" si="204"/>
        <v>2028</v>
      </c>
      <c r="D480" s="132" t="s">
        <v>60</v>
      </c>
      <c r="E480" s="127">
        <f ca="1">OFFSET('Regulatory Asset Base'!$M$155,$D448-1,0)</f>
        <v>0</v>
      </c>
      <c r="F480" s="127">
        <f t="shared" si="202"/>
        <v>0</v>
      </c>
      <c r="G480" s="127">
        <f t="shared" si="202"/>
        <v>0</v>
      </c>
      <c r="H480" s="127">
        <f t="shared" si="202"/>
        <v>0</v>
      </c>
      <c r="I480" s="127">
        <f t="shared" ca="1" si="202"/>
        <v>0</v>
      </c>
      <c r="J480" s="127">
        <f t="shared" ca="1" si="202"/>
        <v>0</v>
      </c>
      <c r="K480" s="127">
        <f t="shared" ca="1" si="202"/>
        <v>0</v>
      </c>
      <c r="L480" s="127">
        <f t="shared" ca="1" si="202"/>
        <v>0</v>
      </c>
      <c r="M480" s="127">
        <f t="shared" ca="1" si="202"/>
        <v>0</v>
      </c>
      <c r="N480" s="127">
        <f t="shared" si="202"/>
        <v>0</v>
      </c>
      <c r="O480" s="127">
        <f t="shared" si="202"/>
        <v>0</v>
      </c>
      <c r="P480" s="127">
        <f t="shared" si="203"/>
        <v>0</v>
      </c>
      <c r="Q480" s="127">
        <f t="shared" si="203"/>
        <v>0</v>
      </c>
      <c r="R480" s="127">
        <f t="shared" si="203"/>
        <v>0</v>
      </c>
      <c r="S480" s="127">
        <f t="shared" si="203"/>
        <v>0</v>
      </c>
      <c r="T480" s="127">
        <f t="shared" si="203"/>
        <v>0</v>
      </c>
      <c r="U480" s="127">
        <f t="shared" si="203"/>
        <v>0</v>
      </c>
      <c r="V480" s="127">
        <f t="shared" si="203"/>
        <v>0</v>
      </c>
      <c r="W480" s="127">
        <f t="shared" si="203"/>
        <v>0</v>
      </c>
      <c r="X480" s="127">
        <f t="shared" si="203"/>
        <v>0</v>
      </c>
      <c r="Y480" s="127">
        <f t="shared" si="203"/>
        <v>0</v>
      </c>
      <c r="Z480" s="127">
        <f t="shared" si="203"/>
        <v>0</v>
      </c>
      <c r="AA480" s="127">
        <f t="shared" si="203"/>
        <v>0</v>
      </c>
      <c r="AB480" s="127">
        <f t="shared" si="203"/>
        <v>0</v>
      </c>
      <c r="AC480" s="127">
        <f t="shared" si="203"/>
        <v>0</v>
      </c>
      <c r="AD480" s="127">
        <f t="shared" si="203"/>
        <v>0</v>
      </c>
    </row>
    <row r="481" spans="1:30">
      <c r="B481" s="49"/>
      <c r="C481" s="74">
        <f t="shared" si="204"/>
        <v>2029</v>
      </c>
      <c r="D481" s="132" t="s">
        <v>60</v>
      </c>
      <c r="E481" s="127">
        <f ca="1">OFFSET('Regulatory Asset Base'!$N$155,$D448-1,0)</f>
        <v>0</v>
      </c>
      <c r="F481" s="127">
        <f t="shared" si="202"/>
        <v>0</v>
      </c>
      <c r="G481" s="127">
        <f t="shared" si="202"/>
        <v>0</v>
      </c>
      <c r="H481" s="127">
        <f t="shared" si="202"/>
        <v>0</v>
      </c>
      <c r="I481" s="127">
        <f t="shared" si="202"/>
        <v>0</v>
      </c>
      <c r="J481" s="127">
        <f t="shared" ca="1" si="202"/>
        <v>0</v>
      </c>
      <c r="K481" s="127">
        <f t="shared" ca="1" si="202"/>
        <v>0</v>
      </c>
      <c r="L481" s="127">
        <f t="shared" ca="1" si="202"/>
        <v>0</v>
      </c>
      <c r="M481" s="127">
        <f t="shared" ca="1" si="202"/>
        <v>0</v>
      </c>
      <c r="N481" s="127">
        <f t="shared" ca="1" si="202"/>
        <v>0</v>
      </c>
      <c r="O481" s="127">
        <f t="shared" si="202"/>
        <v>0</v>
      </c>
      <c r="P481" s="127">
        <f t="shared" si="203"/>
        <v>0</v>
      </c>
      <c r="Q481" s="127">
        <f t="shared" si="203"/>
        <v>0</v>
      </c>
      <c r="R481" s="127">
        <f t="shared" si="203"/>
        <v>0</v>
      </c>
      <c r="S481" s="127">
        <f t="shared" si="203"/>
        <v>0</v>
      </c>
      <c r="T481" s="127">
        <f t="shared" si="203"/>
        <v>0</v>
      </c>
      <c r="U481" s="127">
        <f t="shared" si="203"/>
        <v>0</v>
      </c>
      <c r="V481" s="127">
        <f t="shared" si="203"/>
        <v>0</v>
      </c>
      <c r="W481" s="127">
        <f t="shared" si="203"/>
        <v>0</v>
      </c>
      <c r="X481" s="127">
        <f t="shared" si="203"/>
        <v>0</v>
      </c>
      <c r="Y481" s="127">
        <f t="shared" si="203"/>
        <v>0</v>
      </c>
      <c r="Z481" s="127">
        <f t="shared" si="203"/>
        <v>0</v>
      </c>
      <c r="AA481" s="127">
        <f t="shared" si="203"/>
        <v>0</v>
      </c>
      <c r="AB481" s="127">
        <f t="shared" si="203"/>
        <v>0</v>
      </c>
      <c r="AC481" s="127">
        <f t="shared" si="203"/>
        <v>0</v>
      </c>
      <c r="AD481" s="127">
        <f t="shared" si="203"/>
        <v>0</v>
      </c>
    </row>
    <row r="482" spans="1:30">
      <c r="B482" s="49"/>
      <c r="C482" s="74">
        <f t="shared" si="204"/>
        <v>2030</v>
      </c>
      <c r="D482" s="132" t="s">
        <v>60</v>
      </c>
      <c r="E482" s="127">
        <f ca="1">OFFSET('Regulatory Asset Base'!$O$155,$D448-1,0)</f>
        <v>0</v>
      </c>
      <c r="F482" s="127">
        <f t="shared" si="202"/>
        <v>0</v>
      </c>
      <c r="G482" s="127">
        <f t="shared" si="202"/>
        <v>0</v>
      </c>
      <c r="H482" s="127">
        <f t="shared" si="202"/>
        <v>0</v>
      </c>
      <c r="I482" s="127">
        <f t="shared" si="202"/>
        <v>0</v>
      </c>
      <c r="J482" s="127">
        <f t="shared" si="202"/>
        <v>0</v>
      </c>
      <c r="K482" s="127">
        <f t="shared" ca="1" si="202"/>
        <v>0</v>
      </c>
      <c r="L482" s="127">
        <f t="shared" ca="1" si="202"/>
        <v>0</v>
      </c>
      <c r="M482" s="127">
        <f t="shared" ca="1" si="202"/>
        <v>0</v>
      </c>
      <c r="N482" s="127">
        <f t="shared" ca="1" si="202"/>
        <v>0</v>
      </c>
      <c r="O482" s="127">
        <f t="shared" ca="1" si="202"/>
        <v>0</v>
      </c>
      <c r="P482" s="127">
        <f t="shared" si="203"/>
        <v>0</v>
      </c>
      <c r="Q482" s="127">
        <f t="shared" si="203"/>
        <v>0</v>
      </c>
      <c r="R482" s="127">
        <f t="shared" si="203"/>
        <v>0</v>
      </c>
      <c r="S482" s="127">
        <f t="shared" si="203"/>
        <v>0</v>
      </c>
      <c r="T482" s="127">
        <f t="shared" si="203"/>
        <v>0</v>
      </c>
      <c r="U482" s="127">
        <f t="shared" si="203"/>
        <v>0</v>
      </c>
      <c r="V482" s="127">
        <f t="shared" si="203"/>
        <v>0</v>
      </c>
      <c r="W482" s="127">
        <f t="shared" si="203"/>
        <v>0</v>
      </c>
      <c r="X482" s="127">
        <f t="shared" si="203"/>
        <v>0</v>
      </c>
      <c r="Y482" s="127">
        <f t="shared" si="203"/>
        <v>0</v>
      </c>
      <c r="Z482" s="127">
        <f t="shared" si="203"/>
        <v>0</v>
      </c>
      <c r="AA482" s="127">
        <f t="shared" si="203"/>
        <v>0</v>
      </c>
      <c r="AB482" s="127">
        <f t="shared" si="203"/>
        <v>0</v>
      </c>
      <c r="AC482" s="127">
        <f t="shared" si="203"/>
        <v>0</v>
      </c>
      <c r="AD482" s="127">
        <f t="shared" si="203"/>
        <v>0</v>
      </c>
    </row>
    <row r="483" spans="1:30">
      <c r="B483" s="49"/>
      <c r="C483" s="74">
        <f t="shared" si="204"/>
        <v>2031</v>
      </c>
      <c r="D483" s="132" t="s">
        <v>60</v>
      </c>
      <c r="E483" s="127">
        <f ca="1">OFFSET('Regulatory Asset Base'!$P$155,$D448-1,0)</f>
        <v>0</v>
      </c>
      <c r="F483" s="127">
        <f t="shared" si="202"/>
        <v>0</v>
      </c>
      <c r="G483" s="127">
        <f t="shared" si="202"/>
        <v>0</v>
      </c>
      <c r="H483" s="127">
        <f t="shared" si="202"/>
        <v>0</v>
      </c>
      <c r="I483" s="127">
        <f t="shared" si="202"/>
        <v>0</v>
      </c>
      <c r="J483" s="127">
        <f t="shared" si="202"/>
        <v>0</v>
      </c>
      <c r="K483" s="127">
        <f t="shared" si="202"/>
        <v>0</v>
      </c>
      <c r="L483" s="127">
        <f t="shared" ca="1" si="202"/>
        <v>0</v>
      </c>
      <c r="M483" s="127">
        <f t="shared" ca="1" si="202"/>
        <v>0</v>
      </c>
      <c r="N483" s="127">
        <f t="shared" ca="1" si="202"/>
        <v>0</v>
      </c>
      <c r="O483" s="127">
        <f t="shared" ca="1" si="202"/>
        <v>0</v>
      </c>
      <c r="P483" s="127">
        <f t="shared" ca="1" si="203"/>
        <v>0</v>
      </c>
      <c r="Q483" s="127">
        <f t="shared" si="203"/>
        <v>0</v>
      </c>
      <c r="R483" s="127">
        <f t="shared" si="203"/>
        <v>0</v>
      </c>
      <c r="S483" s="127">
        <f t="shared" si="203"/>
        <v>0</v>
      </c>
      <c r="T483" s="127">
        <f t="shared" si="203"/>
        <v>0</v>
      </c>
      <c r="U483" s="127">
        <f t="shared" si="203"/>
        <v>0</v>
      </c>
      <c r="V483" s="127">
        <f t="shared" si="203"/>
        <v>0</v>
      </c>
      <c r="W483" s="127">
        <f t="shared" si="203"/>
        <v>0</v>
      </c>
      <c r="X483" s="127">
        <f t="shared" si="203"/>
        <v>0</v>
      </c>
      <c r="Y483" s="127">
        <f t="shared" si="203"/>
        <v>0</v>
      </c>
      <c r="Z483" s="127">
        <f t="shared" si="203"/>
        <v>0</v>
      </c>
      <c r="AA483" s="127">
        <f t="shared" si="203"/>
        <v>0</v>
      </c>
      <c r="AB483" s="127">
        <f t="shared" si="203"/>
        <v>0</v>
      </c>
      <c r="AC483" s="127">
        <f t="shared" si="203"/>
        <v>0</v>
      </c>
      <c r="AD483" s="127">
        <f t="shared" si="203"/>
        <v>0</v>
      </c>
    </row>
    <row r="484" spans="1:30">
      <c r="A484" s="47" t="s">
        <v>110</v>
      </c>
      <c r="B484" s="49"/>
      <c r="C484" s="74">
        <f t="shared" si="204"/>
        <v>2032</v>
      </c>
      <c r="D484" s="132" t="s">
        <v>60</v>
      </c>
      <c r="E484" s="127">
        <f ca="1">OFFSET('Regulatory Asset Base'!$Q$155,$D448-1,0)</f>
        <v>0</v>
      </c>
      <c r="F484" s="127">
        <f t="shared" si="202"/>
        <v>0</v>
      </c>
      <c r="G484" s="127">
        <f t="shared" si="202"/>
        <v>0</v>
      </c>
      <c r="H484" s="127">
        <f t="shared" si="202"/>
        <v>0</v>
      </c>
      <c r="I484" s="127">
        <f t="shared" si="202"/>
        <v>0</v>
      </c>
      <c r="J484" s="127">
        <f t="shared" si="202"/>
        <v>0</v>
      </c>
      <c r="K484" s="127">
        <f t="shared" si="202"/>
        <v>0</v>
      </c>
      <c r="L484" s="127">
        <f t="shared" si="202"/>
        <v>0</v>
      </c>
      <c r="M484" s="127">
        <f t="shared" ca="1" si="202"/>
        <v>0</v>
      </c>
      <c r="N484" s="127">
        <f t="shared" ca="1" si="202"/>
        <v>0</v>
      </c>
      <c r="O484" s="127">
        <f t="shared" ca="1" si="202"/>
        <v>0</v>
      </c>
      <c r="P484" s="127">
        <f t="shared" ca="1" si="203"/>
        <v>0</v>
      </c>
      <c r="Q484" s="127">
        <f t="shared" ca="1" si="203"/>
        <v>0</v>
      </c>
      <c r="R484" s="127">
        <f t="shared" si="203"/>
        <v>0</v>
      </c>
      <c r="S484" s="127">
        <f t="shared" si="203"/>
        <v>0</v>
      </c>
      <c r="T484" s="127">
        <f t="shared" si="203"/>
        <v>0</v>
      </c>
      <c r="U484" s="127">
        <f t="shared" si="203"/>
        <v>0</v>
      </c>
      <c r="V484" s="127">
        <f t="shared" si="203"/>
        <v>0</v>
      </c>
      <c r="W484" s="127">
        <f t="shared" si="203"/>
        <v>0</v>
      </c>
      <c r="X484" s="127">
        <f t="shared" si="203"/>
        <v>0</v>
      </c>
      <c r="Y484" s="127">
        <f t="shared" si="203"/>
        <v>0</v>
      </c>
      <c r="Z484" s="127">
        <f t="shared" si="203"/>
        <v>0</v>
      </c>
      <c r="AA484" s="127">
        <f t="shared" si="203"/>
        <v>0</v>
      </c>
      <c r="AB484" s="127">
        <f t="shared" si="203"/>
        <v>0</v>
      </c>
      <c r="AC484" s="127">
        <f t="shared" si="203"/>
        <v>0</v>
      </c>
      <c r="AD484" s="127">
        <f t="shared" si="203"/>
        <v>0</v>
      </c>
    </row>
    <row r="485" spans="1:30">
      <c r="B485" s="49"/>
      <c r="C485" s="74">
        <f t="shared" si="204"/>
        <v>2033</v>
      </c>
      <c r="D485" s="132" t="s">
        <v>60</v>
      </c>
      <c r="E485" s="127">
        <f ca="1">OFFSET('Regulatory Asset Base'!$R$155,$D448-1,0)</f>
        <v>0</v>
      </c>
      <c r="F485" s="127">
        <f t="shared" si="202"/>
        <v>0</v>
      </c>
      <c r="G485" s="127">
        <f t="shared" si="202"/>
        <v>0</v>
      </c>
      <c r="H485" s="127">
        <f t="shared" si="202"/>
        <v>0</v>
      </c>
      <c r="I485" s="127">
        <f t="shared" si="202"/>
        <v>0</v>
      </c>
      <c r="J485" s="127">
        <f t="shared" si="202"/>
        <v>0</v>
      </c>
      <c r="K485" s="127">
        <f t="shared" si="202"/>
        <v>0</v>
      </c>
      <c r="L485" s="127">
        <f t="shared" si="202"/>
        <v>0</v>
      </c>
      <c r="M485" s="127">
        <f t="shared" si="202"/>
        <v>0</v>
      </c>
      <c r="N485" s="127">
        <f t="shared" ca="1" si="202"/>
        <v>0</v>
      </c>
      <c r="O485" s="127">
        <f t="shared" ca="1" si="202"/>
        <v>0</v>
      </c>
      <c r="P485" s="127">
        <f t="shared" ca="1" si="203"/>
        <v>0</v>
      </c>
      <c r="Q485" s="127">
        <f t="shared" ca="1" si="203"/>
        <v>0</v>
      </c>
      <c r="R485" s="127">
        <f t="shared" ca="1" si="203"/>
        <v>0</v>
      </c>
      <c r="S485" s="127">
        <f t="shared" si="203"/>
        <v>0</v>
      </c>
      <c r="T485" s="127">
        <f t="shared" si="203"/>
        <v>0</v>
      </c>
      <c r="U485" s="127">
        <f t="shared" si="203"/>
        <v>0</v>
      </c>
      <c r="V485" s="127">
        <f t="shared" si="203"/>
        <v>0</v>
      </c>
      <c r="W485" s="127">
        <f t="shared" si="203"/>
        <v>0</v>
      </c>
      <c r="X485" s="127">
        <f t="shared" si="203"/>
        <v>0</v>
      </c>
      <c r="Y485" s="127">
        <f t="shared" si="203"/>
        <v>0</v>
      </c>
      <c r="Z485" s="127">
        <f t="shared" si="203"/>
        <v>0</v>
      </c>
      <c r="AA485" s="127">
        <f t="shared" si="203"/>
        <v>0</v>
      </c>
      <c r="AB485" s="127">
        <f t="shared" si="203"/>
        <v>0</v>
      </c>
      <c r="AC485" s="127">
        <f t="shared" si="203"/>
        <v>0</v>
      </c>
      <c r="AD485" s="127">
        <f t="shared" si="203"/>
        <v>0</v>
      </c>
    </row>
    <row r="486" spans="1:30">
      <c r="B486" s="49"/>
      <c r="C486" s="74">
        <f t="shared" si="204"/>
        <v>2034</v>
      </c>
      <c r="D486" s="132" t="s">
        <v>60</v>
      </c>
      <c r="E486" s="127">
        <f ca="1">OFFSET('Regulatory Asset Base'!$S$155,$D448-1,0)</f>
        <v>0</v>
      </c>
      <c r="F486" s="127">
        <f t="shared" si="202"/>
        <v>0</v>
      </c>
      <c r="G486" s="127">
        <f t="shared" si="202"/>
        <v>0</v>
      </c>
      <c r="H486" s="127">
        <f t="shared" si="202"/>
        <v>0</v>
      </c>
      <c r="I486" s="127">
        <f t="shared" si="202"/>
        <v>0</v>
      </c>
      <c r="J486" s="127">
        <f t="shared" si="202"/>
        <v>0</v>
      </c>
      <c r="K486" s="127">
        <f t="shared" si="202"/>
        <v>0</v>
      </c>
      <c r="L486" s="127">
        <f t="shared" si="202"/>
        <v>0</v>
      </c>
      <c r="M486" s="127">
        <f t="shared" si="202"/>
        <v>0</v>
      </c>
      <c r="N486" s="127">
        <f t="shared" si="202"/>
        <v>0</v>
      </c>
      <c r="O486" s="127">
        <f t="shared" ca="1" si="202"/>
        <v>0</v>
      </c>
      <c r="P486" s="127">
        <f t="shared" ca="1" si="203"/>
        <v>0</v>
      </c>
      <c r="Q486" s="127">
        <f t="shared" ca="1" si="203"/>
        <v>0</v>
      </c>
      <c r="R486" s="127">
        <f t="shared" ca="1" si="203"/>
        <v>0</v>
      </c>
      <c r="S486" s="127">
        <f t="shared" ca="1" si="203"/>
        <v>0</v>
      </c>
      <c r="T486" s="127">
        <f t="shared" si="203"/>
        <v>0</v>
      </c>
      <c r="U486" s="127">
        <f t="shared" si="203"/>
        <v>0</v>
      </c>
      <c r="V486" s="127">
        <f t="shared" si="203"/>
        <v>0</v>
      </c>
      <c r="W486" s="127">
        <f t="shared" si="203"/>
        <v>0</v>
      </c>
      <c r="X486" s="127">
        <f t="shared" si="203"/>
        <v>0</v>
      </c>
      <c r="Y486" s="127">
        <f t="shared" si="203"/>
        <v>0</v>
      </c>
      <c r="Z486" s="127">
        <f t="shared" si="203"/>
        <v>0</v>
      </c>
      <c r="AA486" s="127">
        <f t="shared" si="203"/>
        <v>0</v>
      </c>
      <c r="AB486" s="127">
        <f t="shared" si="203"/>
        <v>0</v>
      </c>
      <c r="AC486" s="127">
        <f t="shared" si="203"/>
        <v>0</v>
      </c>
      <c r="AD486" s="127">
        <f t="shared" si="203"/>
        <v>0</v>
      </c>
    </row>
    <row r="487" spans="1:30">
      <c r="B487" s="49"/>
      <c r="C487" s="74">
        <f t="shared" si="204"/>
        <v>2035</v>
      </c>
      <c r="D487" s="132" t="s">
        <v>60</v>
      </c>
      <c r="E487" s="127">
        <f ca="1">OFFSET('Regulatory Asset Base'!$T$155,$D448-1,0)</f>
        <v>0</v>
      </c>
      <c r="F487" s="127">
        <f t="shared" ref="F487:O496" si="205">IF(F$4&lt;$C487,0,IF(F$4&gt;=$C487+$D$17,0,$E487/$D$17))</f>
        <v>0</v>
      </c>
      <c r="G487" s="127">
        <f t="shared" si="205"/>
        <v>0</v>
      </c>
      <c r="H487" s="127">
        <f t="shared" si="205"/>
        <v>0</v>
      </c>
      <c r="I487" s="127">
        <f t="shared" si="205"/>
        <v>0</v>
      </c>
      <c r="J487" s="127">
        <f t="shared" si="205"/>
        <v>0</v>
      </c>
      <c r="K487" s="127">
        <f t="shared" si="205"/>
        <v>0</v>
      </c>
      <c r="L487" s="127">
        <f t="shared" si="205"/>
        <v>0</v>
      </c>
      <c r="M487" s="127">
        <f t="shared" si="205"/>
        <v>0</v>
      </c>
      <c r="N487" s="127">
        <f t="shared" si="205"/>
        <v>0</v>
      </c>
      <c r="O487" s="127">
        <f t="shared" si="205"/>
        <v>0</v>
      </c>
      <c r="P487" s="127">
        <f t="shared" ref="P487:AD496" ca="1" si="206">IF(P$4&lt;$C487,0,IF(P$4&gt;=$C487+$D$17,0,$E487/$D$17))</f>
        <v>0</v>
      </c>
      <c r="Q487" s="127">
        <f t="shared" ca="1" si="206"/>
        <v>0</v>
      </c>
      <c r="R487" s="127">
        <f t="shared" ca="1" si="206"/>
        <v>0</v>
      </c>
      <c r="S487" s="127">
        <f t="shared" ca="1" si="206"/>
        <v>0</v>
      </c>
      <c r="T487" s="127">
        <f t="shared" ca="1" si="206"/>
        <v>0</v>
      </c>
      <c r="U487" s="127">
        <f t="shared" si="206"/>
        <v>0</v>
      </c>
      <c r="V487" s="127">
        <f t="shared" si="206"/>
        <v>0</v>
      </c>
      <c r="W487" s="127">
        <f t="shared" si="206"/>
        <v>0</v>
      </c>
      <c r="X487" s="127">
        <f t="shared" si="206"/>
        <v>0</v>
      </c>
      <c r="Y487" s="127">
        <f t="shared" si="206"/>
        <v>0</v>
      </c>
      <c r="Z487" s="127">
        <f t="shared" si="206"/>
        <v>0</v>
      </c>
      <c r="AA487" s="127">
        <f t="shared" si="206"/>
        <v>0</v>
      </c>
      <c r="AB487" s="127">
        <f t="shared" si="206"/>
        <v>0</v>
      </c>
      <c r="AC487" s="127">
        <f t="shared" si="206"/>
        <v>0</v>
      </c>
      <c r="AD487" s="127">
        <f t="shared" si="206"/>
        <v>0</v>
      </c>
    </row>
    <row r="488" spans="1:30">
      <c r="B488" s="49"/>
      <c r="C488" s="74">
        <f t="shared" si="204"/>
        <v>2036</v>
      </c>
      <c r="D488" s="132" t="s">
        <v>60</v>
      </c>
      <c r="E488" s="127">
        <f ca="1">OFFSET('Regulatory Asset Base'!$U$155,$D448-1,0)</f>
        <v>0</v>
      </c>
      <c r="F488" s="127">
        <f t="shared" si="205"/>
        <v>0</v>
      </c>
      <c r="G488" s="127">
        <f t="shared" si="205"/>
        <v>0</v>
      </c>
      <c r="H488" s="127">
        <f t="shared" si="205"/>
        <v>0</v>
      </c>
      <c r="I488" s="127">
        <f t="shared" si="205"/>
        <v>0</v>
      </c>
      <c r="J488" s="127">
        <f t="shared" si="205"/>
        <v>0</v>
      </c>
      <c r="K488" s="127">
        <f t="shared" si="205"/>
        <v>0</v>
      </c>
      <c r="L488" s="127">
        <f t="shared" si="205"/>
        <v>0</v>
      </c>
      <c r="M488" s="127">
        <f t="shared" si="205"/>
        <v>0</v>
      </c>
      <c r="N488" s="127">
        <f t="shared" si="205"/>
        <v>0</v>
      </c>
      <c r="O488" s="127">
        <f t="shared" si="205"/>
        <v>0</v>
      </c>
      <c r="P488" s="127">
        <f t="shared" si="206"/>
        <v>0</v>
      </c>
      <c r="Q488" s="127">
        <f t="shared" ca="1" si="206"/>
        <v>0</v>
      </c>
      <c r="R488" s="127">
        <f t="shared" ca="1" si="206"/>
        <v>0</v>
      </c>
      <c r="S488" s="127">
        <f t="shared" ca="1" si="206"/>
        <v>0</v>
      </c>
      <c r="T488" s="127">
        <f t="shared" ca="1" si="206"/>
        <v>0</v>
      </c>
      <c r="U488" s="127">
        <f t="shared" ca="1" si="206"/>
        <v>0</v>
      </c>
      <c r="V488" s="127">
        <f t="shared" si="206"/>
        <v>0</v>
      </c>
      <c r="W488" s="127">
        <f t="shared" si="206"/>
        <v>0</v>
      </c>
      <c r="X488" s="127">
        <f t="shared" si="206"/>
        <v>0</v>
      </c>
      <c r="Y488" s="127">
        <f t="shared" si="206"/>
        <v>0</v>
      </c>
      <c r="Z488" s="127">
        <f t="shared" si="206"/>
        <v>0</v>
      </c>
      <c r="AA488" s="127">
        <f t="shared" si="206"/>
        <v>0</v>
      </c>
      <c r="AB488" s="127">
        <f t="shared" si="206"/>
        <v>0</v>
      </c>
      <c r="AC488" s="127">
        <f t="shared" si="206"/>
        <v>0</v>
      </c>
      <c r="AD488" s="127">
        <f t="shared" si="206"/>
        <v>0</v>
      </c>
    </row>
    <row r="489" spans="1:30">
      <c r="B489" s="49"/>
      <c r="C489" s="74">
        <f t="shared" si="204"/>
        <v>2037</v>
      </c>
      <c r="D489" s="132" t="s">
        <v>60</v>
      </c>
      <c r="E489" s="127">
        <f ca="1">OFFSET('Regulatory Asset Base'!$V$155,$D448-1,0)</f>
        <v>0</v>
      </c>
      <c r="F489" s="127">
        <f t="shared" si="205"/>
        <v>0</v>
      </c>
      <c r="G489" s="127">
        <f t="shared" si="205"/>
        <v>0</v>
      </c>
      <c r="H489" s="127">
        <f t="shared" si="205"/>
        <v>0</v>
      </c>
      <c r="I489" s="127">
        <f t="shared" si="205"/>
        <v>0</v>
      </c>
      <c r="J489" s="127">
        <f t="shared" si="205"/>
        <v>0</v>
      </c>
      <c r="K489" s="127">
        <f t="shared" si="205"/>
        <v>0</v>
      </c>
      <c r="L489" s="127">
        <f t="shared" si="205"/>
        <v>0</v>
      </c>
      <c r="M489" s="127">
        <f t="shared" si="205"/>
        <v>0</v>
      </c>
      <c r="N489" s="127">
        <f t="shared" si="205"/>
        <v>0</v>
      </c>
      <c r="O489" s="127">
        <f t="shared" si="205"/>
        <v>0</v>
      </c>
      <c r="P489" s="127">
        <f t="shared" si="206"/>
        <v>0</v>
      </c>
      <c r="Q489" s="127">
        <f t="shared" si="206"/>
        <v>0</v>
      </c>
      <c r="R489" s="127">
        <f t="shared" ca="1" si="206"/>
        <v>0</v>
      </c>
      <c r="S489" s="127">
        <f t="shared" ca="1" si="206"/>
        <v>0</v>
      </c>
      <c r="T489" s="127">
        <f t="shared" ca="1" si="206"/>
        <v>0</v>
      </c>
      <c r="U489" s="127">
        <f t="shared" ca="1" si="206"/>
        <v>0</v>
      </c>
      <c r="V489" s="127">
        <f t="shared" ca="1" si="206"/>
        <v>0</v>
      </c>
      <c r="W489" s="127">
        <f t="shared" si="206"/>
        <v>0</v>
      </c>
      <c r="X489" s="127">
        <f t="shared" si="206"/>
        <v>0</v>
      </c>
      <c r="Y489" s="127">
        <f t="shared" si="206"/>
        <v>0</v>
      </c>
      <c r="Z489" s="127">
        <f t="shared" si="206"/>
        <v>0</v>
      </c>
      <c r="AA489" s="127">
        <f t="shared" si="206"/>
        <v>0</v>
      </c>
      <c r="AB489" s="127">
        <f t="shared" si="206"/>
        <v>0</v>
      </c>
      <c r="AC489" s="127">
        <f t="shared" si="206"/>
        <v>0</v>
      </c>
      <c r="AD489" s="127">
        <f t="shared" si="206"/>
        <v>0</v>
      </c>
    </row>
    <row r="490" spans="1:30">
      <c r="B490" s="49"/>
      <c r="C490" s="74">
        <f t="shared" si="204"/>
        <v>2038</v>
      </c>
      <c r="D490" s="132" t="s">
        <v>60</v>
      </c>
      <c r="E490" s="127">
        <f ca="1">OFFSET('Regulatory Asset Base'!$W$155,$D448-1,0)</f>
        <v>0</v>
      </c>
      <c r="F490" s="127">
        <f t="shared" si="205"/>
        <v>0</v>
      </c>
      <c r="G490" s="127">
        <f t="shared" si="205"/>
        <v>0</v>
      </c>
      <c r="H490" s="127">
        <f t="shared" si="205"/>
        <v>0</v>
      </c>
      <c r="I490" s="127">
        <f t="shared" si="205"/>
        <v>0</v>
      </c>
      <c r="J490" s="127">
        <f t="shared" si="205"/>
        <v>0</v>
      </c>
      <c r="K490" s="127">
        <f t="shared" si="205"/>
        <v>0</v>
      </c>
      <c r="L490" s="127">
        <f t="shared" si="205"/>
        <v>0</v>
      </c>
      <c r="M490" s="127">
        <f t="shared" si="205"/>
        <v>0</v>
      </c>
      <c r="N490" s="127">
        <f t="shared" si="205"/>
        <v>0</v>
      </c>
      <c r="O490" s="127">
        <f t="shared" si="205"/>
        <v>0</v>
      </c>
      <c r="P490" s="127">
        <f t="shared" si="206"/>
        <v>0</v>
      </c>
      <c r="Q490" s="127">
        <f t="shared" si="206"/>
        <v>0</v>
      </c>
      <c r="R490" s="127">
        <f t="shared" si="206"/>
        <v>0</v>
      </c>
      <c r="S490" s="127">
        <f t="shared" ca="1" si="206"/>
        <v>0</v>
      </c>
      <c r="T490" s="127">
        <f t="shared" ca="1" si="206"/>
        <v>0</v>
      </c>
      <c r="U490" s="127">
        <f t="shared" ca="1" si="206"/>
        <v>0</v>
      </c>
      <c r="V490" s="127">
        <f t="shared" ca="1" si="206"/>
        <v>0</v>
      </c>
      <c r="W490" s="127">
        <f t="shared" ca="1" si="206"/>
        <v>0</v>
      </c>
      <c r="X490" s="127">
        <f t="shared" si="206"/>
        <v>0</v>
      </c>
      <c r="Y490" s="127">
        <f t="shared" si="206"/>
        <v>0</v>
      </c>
      <c r="Z490" s="127">
        <f t="shared" si="206"/>
        <v>0</v>
      </c>
      <c r="AA490" s="127">
        <f t="shared" si="206"/>
        <v>0</v>
      </c>
      <c r="AB490" s="127">
        <f t="shared" si="206"/>
        <v>0</v>
      </c>
      <c r="AC490" s="127">
        <f t="shared" si="206"/>
        <v>0</v>
      </c>
      <c r="AD490" s="127">
        <f t="shared" si="206"/>
        <v>0</v>
      </c>
    </row>
    <row r="491" spans="1:30">
      <c r="B491" s="49"/>
      <c r="C491" s="74">
        <f t="shared" si="204"/>
        <v>2039</v>
      </c>
      <c r="D491" s="132" t="s">
        <v>60</v>
      </c>
      <c r="E491" s="127">
        <f ca="1">OFFSET('Regulatory Asset Base'!$X$155,$D448-1,0)</f>
        <v>0</v>
      </c>
      <c r="F491" s="127">
        <f t="shared" si="205"/>
        <v>0</v>
      </c>
      <c r="G491" s="127">
        <f t="shared" si="205"/>
        <v>0</v>
      </c>
      <c r="H491" s="127">
        <f t="shared" si="205"/>
        <v>0</v>
      </c>
      <c r="I491" s="127">
        <f t="shared" si="205"/>
        <v>0</v>
      </c>
      <c r="J491" s="127">
        <f t="shared" si="205"/>
        <v>0</v>
      </c>
      <c r="K491" s="127">
        <f t="shared" si="205"/>
        <v>0</v>
      </c>
      <c r="L491" s="127">
        <f t="shared" si="205"/>
        <v>0</v>
      </c>
      <c r="M491" s="127">
        <f t="shared" si="205"/>
        <v>0</v>
      </c>
      <c r="N491" s="127">
        <f t="shared" si="205"/>
        <v>0</v>
      </c>
      <c r="O491" s="127">
        <f t="shared" si="205"/>
        <v>0</v>
      </c>
      <c r="P491" s="127">
        <f t="shared" si="206"/>
        <v>0</v>
      </c>
      <c r="Q491" s="127">
        <f t="shared" si="206"/>
        <v>0</v>
      </c>
      <c r="R491" s="127">
        <f t="shared" si="206"/>
        <v>0</v>
      </c>
      <c r="S491" s="127">
        <f t="shared" si="206"/>
        <v>0</v>
      </c>
      <c r="T491" s="127">
        <f t="shared" ca="1" si="206"/>
        <v>0</v>
      </c>
      <c r="U491" s="127">
        <f t="shared" ca="1" si="206"/>
        <v>0</v>
      </c>
      <c r="V491" s="127">
        <f t="shared" ca="1" si="206"/>
        <v>0</v>
      </c>
      <c r="W491" s="127">
        <f t="shared" ca="1" si="206"/>
        <v>0</v>
      </c>
      <c r="X491" s="127">
        <f t="shared" ca="1" si="206"/>
        <v>0</v>
      </c>
      <c r="Y491" s="127">
        <f t="shared" si="206"/>
        <v>0</v>
      </c>
      <c r="Z491" s="127">
        <f t="shared" si="206"/>
        <v>0</v>
      </c>
      <c r="AA491" s="127">
        <f t="shared" si="206"/>
        <v>0</v>
      </c>
      <c r="AB491" s="127">
        <f t="shared" si="206"/>
        <v>0</v>
      </c>
      <c r="AC491" s="127">
        <f t="shared" si="206"/>
        <v>0</v>
      </c>
      <c r="AD491" s="127">
        <f t="shared" si="206"/>
        <v>0</v>
      </c>
    </row>
    <row r="492" spans="1:30">
      <c r="B492" s="49"/>
      <c r="C492" s="74">
        <f t="shared" si="204"/>
        <v>2040</v>
      </c>
      <c r="D492" s="132" t="s">
        <v>60</v>
      </c>
      <c r="E492" s="127">
        <f ca="1">OFFSET('Regulatory Asset Base'!$Y$155,$D448-1,0)</f>
        <v>0</v>
      </c>
      <c r="F492" s="127">
        <f t="shared" si="205"/>
        <v>0</v>
      </c>
      <c r="G492" s="127">
        <f t="shared" si="205"/>
        <v>0</v>
      </c>
      <c r="H492" s="127">
        <f t="shared" si="205"/>
        <v>0</v>
      </c>
      <c r="I492" s="127">
        <f t="shared" si="205"/>
        <v>0</v>
      </c>
      <c r="J492" s="127">
        <f t="shared" si="205"/>
        <v>0</v>
      </c>
      <c r="K492" s="127">
        <f t="shared" si="205"/>
        <v>0</v>
      </c>
      <c r="L492" s="127">
        <f t="shared" si="205"/>
        <v>0</v>
      </c>
      <c r="M492" s="127">
        <f t="shared" si="205"/>
        <v>0</v>
      </c>
      <c r="N492" s="127">
        <f t="shared" si="205"/>
        <v>0</v>
      </c>
      <c r="O492" s="127">
        <f t="shared" si="205"/>
        <v>0</v>
      </c>
      <c r="P492" s="127">
        <f t="shared" si="206"/>
        <v>0</v>
      </c>
      <c r="Q492" s="127">
        <f t="shared" si="206"/>
        <v>0</v>
      </c>
      <c r="R492" s="127">
        <f t="shared" si="206"/>
        <v>0</v>
      </c>
      <c r="S492" s="127">
        <f t="shared" si="206"/>
        <v>0</v>
      </c>
      <c r="T492" s="127">
        <f t="shared" si="206"/>
        <v>0</v>
      </c>
      <c r="U492" s="127">
        <f t="shared" ca="1" si="206"/>
        <v>0</v>
      </c>
      <c r="V492" s="127">
        <f t="shared" ca="1" si="206"/>
        <v>0</v>
      </c>
      <c r="W492" s="127">
        <f t="shared" ca="1" si="206"/>
        <v>0</v>
      </c>
      <c r="X492" s="127">
        <f t="shared" ca="1" si="206"/>
        <v>0</v>
      </c>
      <c r="Y492" s="127">
        <f t="shared" ca="1" si="206"/>
        <v>0</v>
      </c>
      <c r="Z492" s="127">
        <f t="shared" si="206"/>
        <v>0</v>
      </c>
      <c r="AA492" s="127">
        <f t="shared" si="206"/>
        <v>0</v>
      </c>
      <c r="AB492" s="127">
        <f t="shared" si="206"/>
        <v>0</v>
      </c>
      <c r="AC492" s="127">
        <f t="shared" si="206"/>
        <v>0</v>
      </c>
      <c r="AD492" s="127">
        <f t="shared" si="206"/>
        <v>0</v>
      </c>
    </row>
    <row r="493" spans="1:30">
      <c r="B493" s="49"/>
      <c r="C493" s="74">
        <f t="shared" si="204"/>
        <v>2041</v>
      </c>
      <c r="D493" s="132" t="s">
        <v>60</v>
      </c>
      <c r="E493" s="127">
        <f ca="1">OFFSET('Regulatory Asset Base'!$Z$155,$D448-1,0)</f>
        <v>0</v>
      </c>
      <c r="F493" s="127">
        <f t="shared" si="205"/>
        <v>0</v>
      </c>
      <c r="G493" s="127">
        <f t="shared" si="205"/>
        <v>0</v>
      </c>
      <c r="H493" s="127">
        <f t="shared" si="205"/>
        <v>0</v>
      </c>
      <c r="I493" s="127">
        <f t="shared" si="205"/>
        <v>0</v>
      </c>
      <c r="J493" s="127">
        <f t="shared" si="205"/>
        <v>0</v>
      </c>
      <c r="K493" s="127">
        <f t="shared" si="205"/>
        <v>0</v>
      </c>
      <c r="L493" s="127">
        <f t="shared" si="205"/>
        <v>0</v>
      </c>
      <c r="M493" s="127">
        <f t="shared" si="205"/>
        <v>0</v>
      </c>
      <c r="N493" s="127">
        <f t="shared" si="205"/>
        <v>0</v>
      </c>
      <c r="O493" s="127">
        <f t="shared" si="205"/>
        <v>0</v>
      </c>
      <c r="P493" s="127">
        <f t="shared" si="206"/>
        <v>0</v>
      </c>
      <c r="Q493" s="127">
        <f t="shared" si="206"/>
        <v>0</v>
      </c>
      <c r="R493" s="127">
        <f t="shared" si="206"/>
        <v>0</v>
      </c>
      <c r="S493" s="127">
        <f t="shared" si="206"/>
        <v>0</v>
      </c>
      <c r="T493" s="127">
        <f t="shared" si="206"/>
        <v>0</v>
      </c>
      <c r="U493" s="127">
        <f t="shared" si="206"/>
        <v>0</v>
      </c>
      <c r="V493" s="127">
        <f t="shared" ca="1" si="206"/>
        <v>0</v>
      </c>
      <c r="W493" s="127">
        <f t="shared" ca="1" si="206"/>
        <v>0</v>
      </c>
      <c r="X493" s="127">
        <f t="shared" ca="1" si="206"/>
        <v>0</v>
      </c>
      <c r="Y493" s="127">
        <f t="shared" ca="1" si="206"/>
        <v>0</v>
      </c>
      <c r="Z493" s="127">
        <f t="shared" ca="1" si="206"/>
        <v>0</v>
      </c>
      <c r="AA493" s="127">
        <f t="shared" si="206"/>
        <v>0</v>
      </c>
      <c r="AB493" s="127">
        <f t="shared" si="206"/>
        <v>0</v>
      </c>
      <c r="AC493" s="127">
        <f t="shared" si="206"/>
        <v>0</v>
      </c>
      <c r="AD493" s="127">
        <f t="shared" si="206"/>
        <v>0</v>
      </c>
    </row>
    <row r="494" spans="1:30">
      <c r="B494" s="49"/>
      <c r="C494" s="74">
        <f t="shared" si="204"/>
        <v>2042</v>
      </c>
      <c r="D494" s="132" t="s">
        <v>60</v>
      </c>
      <c r="E494" s="127">
        <f ca="1">OFFSET('Regulatory Asset Base'!$AA$155,$D448-1,0)</f>
        <v>0</v>
      </c>
      <c r="F494" s="127">
        <f t="shared" si="205"/>
        <v>0</v>
      </c>
      <c r="G494" s="127">
        <f t="shared" si="205"/>
        <v>0</v>
      </c>
      <c r="H494" s="127">
        <f t="shared" si="205"/>
        <v>0</v>
      </c>
      <c r="I494" s="127">
        <f t="shared" si="205"/>
        <v>0</v>
      </c>
      <c r="J494" s="127">
        <f t="shared" si="205"/>
        <v>0</v>
      </c>
      <c r="K494" s="127">
        <f t="shared" si="205"/>
        <v>0</v>
      </c>
      <c r="L494" s="127">
        <f t="shared" si="205"/>
        <v>0</v>
      </c>
      <c r="M494" s="127">
        <f t="shared" si="205"/>
        <v>0</v>
      </c>
      <c r="N494" s="127">
        <f t="shared" si="205"/>
        <v>0</v>
      </c>
      <c r="O494" s="127">
        <f t="shared" si="205"/>
        <v>0</v>
      </c>
      <c r="P494" s="127">
        <f t="shared" si="206"/>
        <v>0</v>
      </c>
      <c r="Q494" s="127">
        <f t="shared" si="206"/>
        <v>0</v>
      </c>
      <c r="R494" s="127">
        <f t="shared" si="206"/>
        <v>0</v>
      </c>
      <c r="S494" s="127">
        <f t="shared" si="206"/>
        <v>0</v>
      </c>
      <c r="T494" s="127">
        <f t="shared" si="206"/>
        <v>0</v>
      </c>
      <c r="U494" s="127">
        <f t="shared" si="206"/>
        <v>0</v>
      </c>
      <c r="V494" s="127">
        <f t="shared" si="206"/>
        <v>0</v>
      </c>
      <c r="W494" s="127">
        <f t="shared" ca="1" si="206"/>
        <v>0</v>
      </c>
      <c r="X494" s="127">
        <f t="shared" ca="1" si="206"/>
        <v>0</v>
      </c>
      <c r="Y494" s="127">
        <f t="shared" ca="1" si="206"/>
        <v>0</v>
      </c>
      <c r="Z494" s="127">
        <f t="shared" ca="1" si="206"/>
        <v>0</v>
      </c>
      <c r="AA494" s="127">
        <f t="shared" ca="1" si="206"/>
        <v>0</v>
      </c>
      <c r="AB494" s="127">
        <f t="shared" si="206"/>
        <v>0</v>
      </c>
      <c r="AC494" s="127">
        <f t="shared" si="206"/>
        <v>0</v>
      </c>
      <c r="AD494" s="127">
        <f t="shared" si="206"/>
        <v>0</v>
      </c>
    </row>
    <row r="495" spans="1:30" ht="11.4" customHeight="1">
      <c r="B495" s="49"/>
      <c r="C495" s="74">
        <f t="shared" si="204"/>
        <v>2043</v>
      </c>
      <c r="D495" s="132" t="s">
        <v>60</v>
      </c>
      <c r="E495" s="127">
        <f ca="1">OFFSET('Regulatory Asset Base'!$AB$155,$D448-1,0)</f>
        <v>0</v>
      </c>
      <c r="F495" s="127">
        <f t="shared" si="205"/>
        <v>0</v>
      </c>
      <c r="G495" s="127">
        <f t="shared" si="205"/>
        <v>0</v>
      </c>
      <c r="H495" s="127">
        <f t="shared" si="205"/>
        <v>0</v>
      </c>
      <c r="I495" s="127">
        <f t="shared" si="205"/>
        <v>0</v>
      </c>
      <c r="J495" s="127">
        <f t="shared" si="205"/>
        <v>0</v>
      </c>
      <c r="K495" s="127">
        <f t="shared" si="205"/>
        <v>0</v>
      </c>
      <c r="L495" s="127">
        <f t="shared" si="205"/>
        <v>0</v>
      </c>
      <c r="M495" s="127">
        <f t="shared" si="205"/>
        <v>0</v>
      </c>
      <c r="N495" s="127">
        <f t="shared" si="205"/>
        <v>0</v>
      </c>
      <c r="O495" s="127">
        <f t="shared" si="205"/>
        <v>0</v>
      </c>
      <c r="P495" s="127">
        <f t="shared" si="206"/>
        <v>0</v>
      </c>
      <c r="Q495" s="127">
        <f t="shared" si="206"/>
        <v>0</v>
      </c>
      <c r="R495" s="127">
        <f t="shared" si="206"/>
        <v>0</v>
      </c>
      <c r="S495" s="127">
        <f t="shared" si="206"/>
        <v>0</v>
      </c>
      <c r="T495" s="127">
        <f t="shared" si="206"/>
        <v>0</v>
      </c>
      <c r="U495" s="127">
        <f t="shared" si="206"/>
        <v>0</v>
      </c>
      <c r="V495" s="127">
        <f t="shared" si="206"/>
        <v>0</v>
      </c>
      <c r="W495" s="127">
        <f t="shared" si="206"/>
        <v>0</v>
      </c>
      <c r="X495" s="127">
        <f t="shared" ca="1" si="206"/>
        <v>0</v>
      </c>
      <c r="Y495" s="127">
        <f t="shared" ca="1" si="206"/>
        <v>0</v>
      </c>
      <c r="Z495" s="127">
        <f t="shared" ca="1" si="206"/>
        <v>0</v>
      </c>
      <c r="AA495" s="127">
        <f t="shared" ca="1" si="206"/>
        <v>0</v>
      </c>
      <c r="AB495" s="127">
        <f t="shared" ca="1" si="206"/>
        <v>0</v>
      </c>
      <c r="AC495" s="127">
        <f t="shared" si="206"/>
        <v>0</v>
      </c>
      <c r="AD495" s="127">
        <f t="shared" si="206"/>
        <v>0</v>
      </c>
    </row>
    <row r="496" spans="1:30">
      <c r="B496" s="49"/>
      <c r="C496" s="74">
        <f t="shared" si="204"/>
        <v>2044</v>
      </c>
      <c r="D496" s="132" t="s">
        <v>60</v>
      </c>
      <c r="E496" s="127">
        <f ca="1">OFFSET('Regulatory Asset Base'!$AC$155,$D448-1,0)</f>
        <v>0</v>
      </c>
      <c r="F496" s="127">
        <f t="shared" si="205"/>
        <v>0</v>
      </c>
      <c r="G496" s="127">
        <f t="shared" si="205"/>
        <v>0</v>
      </c>
      <c r="H496" s="127">
        <f t="shared" si="205"/>
        <v>0</v>
      </c>
      <c r="I496" s="127">
        <f t="shared" si="205"/>
        <v>0</v>
      </c>
      <c r="J496" s="127">
        <f t="shared" si="205"/>
        <v>0</v>
      </c>
      <c r="K496" s="127">
        <f t="shared" si="205"/>
        <v>0</v>
      </c>
      <c r="L496" s="127">
        <f t="shared" si="205"/>
        <v>0</v>
      </c>
      <c r="M496" s="127">
        <f t="shared" si="205"/>
        <v>0</v>
      </c>
      <c r="N496" s="127">
        <f t="shared" si="205"/>
        <v>0</v>
      </c>
      <c r="O496" s="127">
        <f t="shared" si="205"/>
        <v>0</v>
      </c>
      <c r="P496" s="127">
        <f t="shared" si="206"/>
        <v>0</v>
      </c>
      <c r="Q496" s="127">
        <f t="shared" si="206"/>
        <v>0</v>
      </c>
      <c r="R496" s="127">
        <f t="shared" si="206"/>
        <v>0</v>
      </c>
      <c r="S496" s="127">
        <f t="shared" si="206"/>
        <v>0</v>
      </c>
      <c r="T496" s="127">
        <f t="shared" si="206"/>
        <v>0</v>
      </c>
      <c r="U496" s="127">
        <f t="shared" si="206"/>
        <v>0</v>
      </c>
      <c r="V496" s="127">
        <f t="shared" si="206"/>
        <v>0</v>
      </c>
      <c r="W496" s="127">
        <f t="shared" si="206"/>
        <v>0</v>
      </c>
      <c r="X496" s="127">
        <f t="shared" si="206"/>
        <v>0</v>
      </c>
      <c r="Y496" s="127">
        <f t="shared" ca="1" si="206"/>
        <v>0</v>
      </c>
      <c r="Z496" s="127">
        <f t="shared" ca="1" si="206"/>
        <v>0</v>
      </c>
      <c r="AA496" s="127">
        <f t="shared" ca="1" si="206"/>
        <v>0</v>
      </c>
      <c r="AB496" s="127">
        <f t="shared" ca="1" si="206"/>
        <v>0</v>
      </c>
      <c r="AC496" s="127">
        <f t="shared" ca="1" si="206"/>
        <v>0</v>
      </c>
      <c r="AD496" s="127">
        <f t="shared" si="206"/>
        <v>0</v>
      </c>
    </row>
    <row r="497" spans="1:30" s="36" customFormat="1">
      <c r="A497" s="76"/>
      <c r="B497" s="77"/>
      <c r="C497" s="78" t="s">
        <v>111</v>
      </c>
      <c r="D497" s="132" t="s">
        <v>60</v>
      </c>
      <c r="E497" s="128"/>
      <c r="F497" s="128">
        <f>SUM(F477:F496)</f>
        <v>0</v>
      </c>
      <c r="G497" s="128">
        <f t="shared" ref="G497:AD497" ca="1" si="207">SUM(G477:G496)</f>
        <v>0</v>
      </c>
      <c r="H497" s="128">
        <f t="shared" ca="1" si="207"/>
        <v>0</v>
      </c>
      <c r="I497" s="128">
        <f t="shared" ca="1" si="207"/>
        <v>0</v>
      </c>
      <c r="J497" s="128">
        <f t="shared" ca="1" si="207"/>
        <v>0</v>
      </c>
      <c r="K497" s="128">
        <f t="shared" ca="1" si="207"/>
        <v>0</v>
      </c>
      <c r="L497" s="128">
        <f t="shared" ca="1" si="207"/>
        <v>0</v>
      </c>
      <c r="M497" s="128">
        <f t="shared" ca="1" si="207"/>
        <v>0</v>
      </c>
      <c r="N497" s="128">
        <f t="shared" ca="1" si="207"/>
        <v>0</v>
      </c>
      <c r="O497" s="128">
        <f t="shared" ca="1" si="207"/>
        <v>0</v>
      </c>
      <c r="P497" s="128">
        <f t="shared" ca="1" si="207"/>
        <v>0</v>
      </c>
      <c r="Q497" s="128">
        <f t="shared" ca="1" si="207"/>
        <v>0</v>
      </c>
      <c r="R497" s="128">
        <f t="shared" ca="1" si="207"/>
        <v>0</v>
      </c>
      <c r="S497" s="128">
        <f t="shared" ca="1" si="207"/>
        <v>0</v>
      </c>
      <c r="T497" s="128">
        <f t="shared" ca="1" si="207"/>
        <v>0</v>
      </c>
      <c r="U497" s="128">
        <f t="shared" ca="1" si="207"/>
        <v>0</v>
      </c>
      <c r="V497" s="128">
        <f t="shared" ca="1" si="207"/>
        <v>0</v>
      </c>
      <c r="W497" s="128">
        <f t="shared" ca="1" si="207"/>
        <v>0</v>
      </c>
      <c r="X497" s="128">
        <f t="shared" ca="1" si="207"/>
        <v>0</v>
      </c>
      <c r="Y497" s="128">
        <f t="shared" ca="1" si="207"/>
        <v>0</v>
      </c>
      <c r="Z497" s="128">
        <f t="shared" ca="1" si="207"/>
        <v>0</v>
      </c>
      <c r="AA497" s="128">
        <f t="shared" ca="1" si="207"/>
        <v>0</v>
      </c>
      <c r="AB497" s="128">
        <f t="shared" ca="1" si="207"/>
        <v>0</v>
      </c>
      <c r="AC497" s="128">
        <f t="shared" ca="1" si="207"/>
        <v>0</v>
      </c>
      <c r="AD497" s="128">
        <f t="shared" si="207"/>
        <v>0</v>
      </c>
    </row>
    <row r="498" spans="1:30">
      <c r="D498" s="133"/>
    </row>
    <row r="499" spans="1:30">
      <c r="D499" s="134"/>
    </row>
    <row r="500" spans="1:30" s="44" customFormat="1">
      <c r="A500" s="46"/>
      <c r="B500" s="45">
        <f>D500+2</f>
        <v>12</v>
      </c>
      <c r="C500" s="46" t="str">
        <f>LOOKUP(D500,$B$9:$C$18)</f>
        <v>Furniture &amp; Fittings</v>
      </c>
      <c r="D500" s="46">
        <v>10</v>
      </c>
      <c r="E500" s="46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</row>
    <row r="501" spans="1:30">
      <c r="A501" s="56"/>
      <c r="B501" s="11"/>
      <c r="C501" s="10"/>
      <c r="D501" s="135"/>
      <c r="E501" s="58"/>
      <c r="F501" s="7"/>
      <c r="G501" s="57"/>
      <c r="H501" s="58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</row>
    <row r="502" spans="1:30" ht="14.4" customHeight="1">
      <c r="A502" s="59"/>
      <c r="B502" s="60"/>
      <c r="C502" s="60" t="s">
        <v>93</v>
      </c>
      <c r="D502" s="136"/>
      <c r="E502" s="5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61"/>
      <c r="Q502" s="61"/>
      <c r="R502" s="61"/>
      <c r="S502" s="61"/>
      <c r="T502" s="61"/>
      <c r="U502" s="61"/>
    </row>
    <row r="503" spans="1:30">
      <c r="A503" s="62"/>
      <c r="B503" s="62"/>
      <c r="C503" s="62"/>
      <c r="D503" s="137"/>
      <c r="E503" s="5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  <c r="AA503" s="122"/>
      <c r="AB503" s="122"/>
      <c r="AC503" s="122"/>
      <c r="AD503" s="122"/>
    </row>
    <row r="504" spans="1:30" ht="12" customHeight="1">
      <c r="A504" s="62"/>
      <c r="B504" s="62"/>
      <c r="C504" s="62"/>
      <c r="D504" s="137"/>
      <c r="E504" s="5"/>
      <c r="F504" s="122"/>
      <c r="G504" s="122"/>
      <c r="H504" s="122"/>
      <c r="I504" s="122"/>
      <c r="J504" s="122"/>
      <c r="K504" s="122"/>
      <c r="L504" s="122"/>
      <c r="M504" s="122"/>
      <c r="N504" s="122"/>
      <c r="O504" s="122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  <c r="AA504" s="122"/>
      <c r="AB504" s="122"/>
      <c r="AC504" s="122"/>
      <c r="AD504" s="122"/>
    </row>
    <row r="505" spans="1:30" ht="11.4" customHeight="1">
      <c r="A505" s="62"/>
      <c r="B505" s="62"/>
      <c r="C505" s="64" t="s">
        <v>94</v>
      </c>
      <c r="D505" s="129" t="s">
        <v>60</v>
      </c>
      <c r="E505" s="5"/>
      <c r="F505" s="121">
        <f>LOOKUP(D500,$B$9:$B$18,$F$9:$F$18)</f>
        <v>154731.75224499195</v>
      </c>
      <c r="G505" s="122">
        <f>F505</f>
        <v>154731.75224499195</v>
      </c>
      <c r="H505" s="122">
        <f>G505</f>
        <v>154731.75224499195</v>
      </c>
      <c r="I505" s="122">
        <f t="shared" ref="I505:AD505" si="208">H505</f>
        <v>154731.75224499195</v>
      </c>
      <c r="J505" s="122">
        <f t="shared" si="208"/>
        <v>154731.75224499195</v>
      </c>
      <c r="K505" s="122">
        <f t="shared" si="208"/>
        <v>154731.75224499195</v>
      </c>
      <c r="L505" s="122">
        <f t="shared" si="208"/>
        <v>154731.75224499195</v>
      </c>
      <c r="M505" s="122">
        <f t="shared" si="208"/>
        <v>154731.75224499195</v>
      </c>
      <c r="N505" s="122">
        <f t="shared" si="208"/>
        <v>154731.75224499195</v>
      </c>
      <c r="O505" s="122">
        <f t="shared" si="208"/>
        <v>154731.75224499195</v>
      </c>
      <c r="P505" s="122">
        <f t="shared" si="208"/>
        <v>154731.75224499195</v>
      </c>
      <c r="Q505" s="122">
        <f t="shared" si="208"/>
        <v>154731.75224499195</v>
      </c>
      <c r="R505" s="122">
        <f t="shared" si="208"/>
        <v>154731.75224499195</v>
      </c>
      <c r="S505" s="122">
        <f t="shared" si="208"/>
        <v>154731.75224499195</v>
      </c>
      <c r="T505" s="122">
        <f t="shared" si="208"/>
        <v>154731.75224499195</v>
      </c>
      <c r="U505" s="122">
        <f t="shared" si="208"/>
        <v>154731.75224499195</v>
      </c>
      <c r="V505" s="122">
        <f t="shared" si="208"/>
        <v>154731.75224499195</v>
      </c>
      <c r="W505" s="122">
        <f t="shared" si="208"/>
        <v>154731.75224499195</v>
      </c>
      <c r="X505" s="122">
        <f t="shared" si="208"/>
        <v>154731.75224499195</v>
      </c>
      <c r="Y505" s="122">
        <f t="shared" si="208"/>
        <v>154731.75224499195</v>
      </c>
      <c r="Z505" s="122">
        <f t="shared" si="208"/>
        <v>154731.75224499195</v>
      </c>
      <c r="AA505" s="122">
        <f t="shared" si="208"/>
        <v>154731.75224499195</v>
      </c>
      <c r="AB505" s="122">
        <f t="shared" si="208"/>
        <v>154731.75224499195</v>
      </c>
      <c r="AC505" s="122">
        <f t="shared" si="208"/>
        <v>154731.75224499195</v>
      </c>
      <c r="AD505" s="122">
        <f t="shared" si="208"/>
        <v>154731.75224499195</v>
      </c>
    </row>
    <row r="506" spans="1:30" ht="11.4" customHeight="1">
      <c r="A506" s="62"/>
      <c r="B506" s="62"/>
      <c r="C506" s="64" t="s">
        <v>95</v>
      </c>
      <c r="D506" s="129" t="s">
        <v>60</v>
      </c>
      <c r="E506" s="5"/>
      <c r="F506" s="121"/>
      <c r="G506" s="122">
        <f>F511</f>
        <v>154731.75224499195</v>
      </c>
      <c r="H506" s="122">
        <f>G511</f>
        <v>123785.40179599356</v>
      </c>
      <c r="I506" s="122">
        <f t="shared" ref="I506:Z506" si="209">H511</f>
        <v>92839.051346995169</v>
      </c>
      <c r="J506" s="122">
        <f t="shared" si="209"/>
        <v>61892.70089799678</v>
      </c>
      <c r="K506" s="122">
        <f t="shared" si="209"/>
        <v>30946.35044899839</v>
      </c>
      <c r="L506" s="122">
        <f t="shared" si="209"/>
        <v>0</v>
      </c>
      <c r="M506" s="122">
        <f t="shared" si="209"/>
        <v>0</v>
      </c>
      <c r="N506" s="122">
        <f t="shared" si="209"/>
        <v>0</v>
      </c>
      <c r="O506" s="122">
        <f t="shared" si="209"/>
        <v>0</v>
      </c>
      <c r="P506" s="122">
        <f t="shared" si="209"/>
        <v>0</v>
      </c>
      <c r="Q506" s="122">
        <f t="shared" si="209"/>
        <v>0</v>
      </c>
      <c r="R506" s="122">
        <f t="shared" si="209"/>
        <v>0</v>
      </c>
      <c r="S506" s="122">
        <f t="shared" si="209"/>
        <v>0</v>
      </c>
      <c r="T506" s="122">
        <f t="shared" si="209"/>
        <v>0</v>
      </c>
      <c r="U506" s="122">
        <f t="shared" si="209"/>
        <v>0</v>
      </c>
      <c r="V506" s="122">
        <f t="shared" si="209"/>
        <v>0</v>
      </c>
      <c r="W506" s="122">
        <f t="shared" si="209"/>
        <v>0</v>
      </c>
      <c r="X506" s="122">
        <f t="shared" si="209"/>
        <v>0</v>
      </c>
      <c r="Y506" s="122">
        <f t="shared" si="209"/>
        <v>0</v>
      </c>
      <c r="Z506" s="122">
        <f t="shared" si="209"/>
        <v>0</v>
      </c>
      <c r="AA506" s="122">
        <f>Z511</f>
        <v>0</v>
      </c>
      <c r="AB506" s="122">
        <f t="shared" ref="AB506:AD506" si="210">AA511</f>
        <v>0</v>
      </c>
      <c r="AC506" s="122">
        <f t="shared" si="210"/>
        <v>0</v>
      </c>
      <c r="AD506" s="122">
        <f t="shared" si="210"/>
        <v>0</v>
      </c>
    </row>
    <row r="507" spans="1:30">
      <c r="A507" s="62"/>
      <c r="B507" s="62"/>
      <c r="C507" s="64" t="s">
        <v>96</v>
      </c>
      <c r="D507" s="129" t="s">
        <v>60</v>
      </c>
      <c r="E507" s="5"/>
      <c r="F507" s="123"/>
      <c r="G507" s="123">
        <f t="shared" ref="G507:AD507" si="211">LOOKUP($D500,$B$9:$B$18,$E$9:$E$18)</f>
        <v>0.2</v>
      </c>
      <c r="H507" s="123">
        <f t="shared" si="211"/>
        <v>0.2</v>
      </c>
      <c r="I507" s="123">
        <f t="shared" si="211"/>
        <v>0.2</v>
      </c>
      <c r="J507" s="123">
        <f t="shared" si="211"/>
        <v>0.2</v>
      </c>
      <c r="K507" s="123">
        <f t="shared" si="211"/>
        <v>0.2</v>
      </c>
      <c r="L507" s="123">
        <f t="shared" si="211"/>
        <v>0.2</v>
      </c>
      <c r="M507" s="123">
        <f t="shared" si="211"/>
        <v>0.2</v>
      </c>
      <c r="N507" s="123">
        <f t="shared" si="211"/>
        <v>0.2</v>
      </c>
      <c r="O507" s="123">
        <f t="shared" si="211"/>
        <v>0.2</v>
      </c>
      <c r="P507" s="123">
        <f t="shared" si="211"/>
        <v>0.2</v>
      </c>
      <c r="Q507" s="123">
        <f t="shared" si="211"/>
        <v>0.2</v>
      </c>
      <c r="R507" s="123">
        <f t="shared" si="211"/>
        <v>0.2</v>
      </c>
      <c r="S507" s="123">
        <f t="shared" si="211"/>
        <v>0.2</v>
      </c>
      <c r="T507" s="123">
        <f t="shared" si="211"/>
        <v>0.2</v>
      </c>
      <c r="U507" s="123">
        <f t="shared" si="211"/>
        <v>0.2</v>
      </c>
      <c r="V507" s="123">
        <f t="shared" si="211"/>
        <v>0.2</v>
      </c>
      <c r="W507" s="123">
        <f t="shared" si="211"/>
        <v>0.2</v>
      </c>
      <c r="X507" s="123">
        <f t="shared" si="211"/>
        <v>0.2</v>
      </c>
      <c r="Y507" s="123">
        <f t="shared" si="211"/>
        <v>0.2</v>
      </c>
      <c r="Z507" s="123">
        <f t="shared" si="211"/>
        <v>0.2</v>
      </c>
      <c r="AA507" s="123">
        <f t="shared" si="211"/>
        <v>0.2</v>
      </c>
      <c r="AB507" s="123">
        <f t="shared" si="211"/>
        <v>0.2</v>
      </c>
      <c r="AC507" s="123">
        <f t="shared" si="211"/>
        <v>0.2</v>
      </c>
      <c r="AD507" s="123">
        <f t="shared" si="211"/>
        <v>0.2</v>
      </c>
    </row>
    <row r="508" spans="1:30">
      <c r="A508" s="62"/>
      <c r="B508" s="62"/>
      <c r="C508" s="64" t="s">
        <v>97</v>
      </c>
      <c r="D508" s="129" t="s">
        <v>60</v>
      </c>
      <c r="E508" s="5"/>
      <c r="F508" s="122">
        <f t="shared" ref="F508:AD508" si="212">E510</f>
        <v>0</v>
      </c>
      <c r="G508" s="122">
        <f t="shared" si="212"/>
        <v>0</v>
      </c>
      <c r="H508" s="122">
        <f t="shared" si="212"/>
        <v>30946.35044899839</v>
      </c>
      <c r="I508" s="122">
        <f t="shared" si="212"/>
        <v>61892.70089799678</v>
      </c>
      <c r="J508" s="122">
        <f t="shared" si="212"/>
        <v>92839.051346995169</v>
      </c>
      <c r="K508" s="122">
        <f t="shared" si="212"/>
        <v>123785.40179599356</v>
      </c>
      <c r="L508" s="122">
        <f t="shared" si="212"/>
        <v>154731.75224499195</v>
      </c>
      <c r="M508" s="122">
        <f t="shared" si="212"/>
        <v>154731.75224499195</v>
      </c>
      <c r="N508" s="122">
        <f t="shared" si="212"/>
        <v>154731.75224499195</v>
      </c>
      <c r="O508" s="122">
        <f t="shared" si="212"/>
        <v>154731.75224499195</v>
      </c>
      <c r="P508" s="122">
        <f t="shared" si="212"/>
        <v>154731.75224499195</v>
      </c>
      <c r="Q508" s="122">
        <f t="shared" si="212"/>
        <v>154731.75224499195</v>
      </c>
      <c r="R508" s="122">
        <f t="shared" si="212"/>
        <v>154731.75224499195</v>
      </c>
      <c r="S508" s="122">
        <f t="shared" si="212"/>
        <v>154731.75224499195</v>
      </c>
      <c r="T508" s="122">
        <f t="shared" si="212"/>
        <v>154731.75224499195</v>
      </c>
      <c r="U508" s="122">
        <f t="shared" si="212"/>
        <v>154731.75224499195</v>
      </c>
      <c r="V508" s="122">
        <f t="shared" si="212"/>
        <v>154731.75224499195</v>
      </c>
      <c r="W508" s="122">
        <f t="shared" si="212"/>
        <v>154731.75224499195</v>
      </c>
      <c r="X508" s="122">
        <f t="shared" si="212"/>
        <v>154731.75224499195</v>
      </c>
      <c r="Y508" s="122">
        <f t="shared" si="212"/>
        <v>154731.75224499195</v>
      </c>
      <c r="Z508" s="122">
        <f t="shared" si="212"/>
        <v>154731.75224499195</v>
      </c>
      <c r="AA508" s="122">
        <f t="shared" si="212"/>
        <v>154731.75224499195</v>
      </c>
      <c r="AB508" s="122">
        <f t="shared" si="212"/>
        <v>154731.75224499195</v>
      </c>
      <c r="AC508" s="122">
        <f t="shared" si="212"/>
        <v>154731.75224499195</v>
      </c>
      <c r="AD508" s="122">
        <f t="shared" si="212"/>
        <v>154731.75224499195</v>
      </c>
    </row>
    <row r="509" spans="1:30">
      <c r="A509" s="62"/>
      <c r="B509" s="62"/>
      <c r="C509" s="64" t="s">
        <v>98</v>
      </c>
      <c r="D509" s="129" t="s">
        <v>60</v>
      </c>
      <c r="E509" s="5"/>
      <c r="F509" s="122">
        <f t="shared" ref="F509:Y509" si="213">IF(F506&gt;0,F505*F507,0)</f>
        <v>0</v>
      </c>
      <c r="G509" s="122">
        <f t="shared" si="213"/>
        <v>30946.35044899839</v>
      </c>
      <c r="H509" s="122">
        <f t="shared" si="213"/>
        <v>30946.35044899839</v>
      </c>
      <c r="I509" s="122">
        <f t="shared" si="213"/>
        <v>30946.35044899839</v>
      </c>
      <c r="J509" s="122">
        <f t="shared" si="213"/>
        <v>30946.35044899839</v>
      </c>
      <c r="K509" s="122">
        <f t="shared" si="213"/>
        <v>30946.35044899839</v>
      </c>
      <c r="L509" s="122">
        <f t="shared" si="213"/>
        <v>0</v>
      </c>
      <c r="M509" s="122">
        <f t="shared" si="213"/>
        <v>0</v>
      </c>
      <c r="N509" s="122">
        <f t="shared" si="213"/>
        <v>0</v>
      </c>
      <c r="O509" s="122">
        <f t="shared" si="213"/>
        <v>0</v>
      </c>
      <c r="P509" s="122">
        <f t="shared" si="213"/>
        <v>0</v>
      </c>
      <c r="Q509" s="122">
        <f t="shared" si="213"/>
        <v>0</v>
      </c>
      <c r="R509" s="122">
        <f t="shared" si="213"/>
        <v>0</v>
      </c>
      <c r="S509" s="122">
        <f t="shared" si="213"/>
        <v>0</v>
      </c>
      <c r="T509" s="122">
        <f t="shared" si="213"/>
        <v>0</v>
      </c>
      <c r="U509" s="122">
        <f t="shared" si="213"/>
        <v>0</v>
      </c>
      <c r="V509" s="122">
        <f t="shared" si="213"/>
        <v>0</v>
      </c>
      <c r="W509" s="122">
        <f t="shared" si="213"/>
        <v>0</v>
      </c>
      <c r="X509" s="122">
        <f t="shared" si="213"/>
        <v>0</v>
      </c>
      <c r="Y509" s="122">
        <f t="shared" si="213"/>
        <v>0</v>
      </c>
      <c r="Z509" s="122">
        <f>IF(Z506&gt;0,Z505*Z507,0)</f>
        <v>0</v>
      </c>
      <c r="AA509" s="122">
        <f>IF(AA506&gt;0,AA505*AA507,0)</f>
        <v>0</v>
      </c>
      <c r="AB509" s="122">
        <f>IF(AB506&gt;0,AB505*AB507,0)</f>
        <v>0</v>
      </c>
      <c r="AC509" s="122">
        <f>IF(AC506&gt;0,AC505*AC507,0)</f>
        <v>0</v>
      </c>
      <c r="AD509" s="122">
        <f>IF(AD506&gt;0,AD505*AD507,0)</f>
        <v>0</v>
      </c>
    </row>
    <row r="510" spans="1:30">
      <c r="A510" s="62"/>
      <c r="B510" s="62"/>
      <c r="C510" s="64" t="s">
        <v>89</v>
      </c>
      <c r="D510" s="129" t="s">
        <v>60</v>
      </c>
      <c r="E510" s="5"/>
      <c r="F510" s="122">
        <v>0</v>
      </c>
      <c r="G510" s="122">
        <f t="shared" ref="G510:AD510" si="214">SUM(G508:G509)</f>
        <v>30946.35044899839</v>
      </c>
      <c r="H510" s="122">
        <f t="shared" si="214"/>
        <v>61892.70089799678</v>
      </c>
      <c r="I510" s="122">
        <f t="shared" si="214"/>
        <v>92839.051346995169</v>
      </c>
      <c r="J510" s="122">
        <f t="shared" si="214"/>
        <v>123785.40179599356</v>
      </c>
      <c r="K510" s="122">
        <f t="shared" si="214"/>
        <v>154731.75224499195</v>
      </c>
      <c r="L510" s="122">
        <f t="shared" si="214"/>
        <v>154731.75224499195</v>
      </c>
      <c r="M510" s="122">
        <f t="shared" si="214"/>
        <v>154731.75224499195</v>
      </c>
      <c r="N510" s="122">
        <f t="shared" si="214"/>
        <v>154731.75224499195</v>
      </c>
      <c r="O510" s="122">
        <f t="shared" si="214"/>
        <v>154731.75224499195</v>
      </c>
      <c r="P510" s="122">
        <f t="shared" si="214"/>
        <v>154731.75224499195</v>
      </c>
      <c r="Q510" s="122">
        <f t="shared" si="214"/>
        <v>154731.75224499195</v>
      </c>
      <c r="R510" s="122">
        <f t="shared" si="214"/>
        <v>154731.75224499195</v>
      </c>
      <c r="S510" s="122">
        <f t="shared" si="214"/>
        <v>154731.75224499195</v>
      </c>
      <c r="T510" s="122">
        <f t="shared" si="214"/>
        <v>154731.75224499195</v>
      </c>
      <c r="U510" s="122">
        <f t="shared" si="214"/>
        <v>154731.75224499195</v>
      </c>
      <c r="V510" s="122">
        <f t="shared" si="214"/>
        <v>154731.75224499195</v>
      </c>
      <c r="W510" s="122">
        <f t="shared" si="214"/>
        <v>154731.75224499195</v>
      </c>
      <c r="X510" s="122">
        <f t="shared" si="214"/>
        <v>154731.75224499195</v>
      </c>
      <c r="Y510" s="122">
        <f t="shared" si="214"/>
        <v>154731.75224499195</v>
      </c>
      <c r="Z510" s="122">
        <f t="shared" si="214"/>
        <v>154731.75224499195</v>
      </c>
      <c r="AA510" s="122">
        <f t="shared" si="214"/>
        <v>154731.75224499195</v>
      </c>
      <c r="AB510" s="122">
        <f t="shared" si="214"/>
        <v>154731.75224499195</v>
      </c>
      <c r="AC510" s="122">
        <f t="shared" si="214"/>
        <v>154731.75224499195</v>
      </c>
      <c r="AD510" s="122">
        <f t="shared" si="214"/>
        <v>154731.75224499195</v>
      </c>
    </row>
    <row r="511" spans="1:30">
      <c r="A511" s="62"/>
      <c r="B511" s="62"/>
      <c r="C511" s="64" t="s">
        <v>99</v>
      </c>
      <c r="D511" s="129" t="s">
        <v>60</v>
      </c>
      <c r="E511" s="5"/>
      <c r="F511" s="121">
        <f>LOOKUP(D500,$B$9:$B$18,$F$9:$F$18)</f>
        <v>154731.75224499195</v>
      </c>
      <c r="G511" s="122">
        <f t="shared" ref="G511:AD511" si="215">G505-G510</f>
        <v>123785.40179599356</v>
      </c>
      <c r="H511" s="122">
        <f t="shared" si="215"/>
        <v>92839.051346995169</v>
      </c>
      <c r="I511" s="122">
        <f t="shared" si="215"/>
        <v>61892.70089799678</v>
      </c>
      <c r="J511" s="122">
        <f t="shared" si="215"/>
        <v>30946.35044899839</v>
      </c>
      <c r="K511" s="122">
        <f t="shared" si="215"/>
        <v>0</v>
      </c>
      <c r="L511" s="122">
        <f t="shared" si="215"/>
        <v>0</v>
      </c>
      <c r="M511" s="122">
        <f t="shared" si="215"/>
        <v>0</v>
      </c>
      <c r="N511" s="122">
        <f t="shared" si="215"/>
        <v>0</v>
      </c>
      <c r="O511" s="122">
        <f t="shared" si="215"/>
        <v>0</v>
      </c>
      <c r="P511" s="122">
        <f t="shared" si="215"/>
        <v>0</v>
      </c>
      <c r="Q511" s="122">
        <f t="shared" si="215"/>
        <v>0</v>
      </c>
      <c r="R511" s="122">
        <f t="shared" si="215"/>
        <v>0</v>
      </c>
      <c r="S511" s="122">
        <f t="shared" si="215"/>
        <v>0</v>
      </c>
      <c r="T511" s="122">
        <f t="shared" si="215"/>
        <v>0</v>
      </c>
      <c r="U511" s="122">
        <f t="shared" si="215"/>
        <v>0</v>
      </c>
      <c r="V511" s="122">
        <f t="shared" si="215"/>
        <v>0</v>
      </c>
      <c r="W511" s="122">
        <f t="shared" si="215"/>
        <v>0</v>
      </c>
      <c r="X511" s="122">
        <f t="shared" si="215"/>
        <v>0</v>
      </c>
      <c r="Y511" s="122">
        <f t="shared" si="215"/>
        <v>0</v>
      </c>
      <c r="Z511" s="122">
        <f t="shared" si="215"/>
        <v>0</v>
      </c>
      <c r="AA511" s="122">
        <f t="shared" si="215"/>
        <v>0</v>
      </c>
      <c r="AB511" s="122">
        <f t="shared" si="215"/>
        <v>0</v>
      </c>
      <c r="AC511" s="122">
        <f t="shared" si="215"/>
        <v>0</v>
      </c>
      <c r="AD511" s="122">
        <f t="shared" si="215"/>
        <v>0</v>
      </c>
    </row>
    <row r="512" spans="1:30">
      <c r="A512" s="65"/>
      <c r="B512" s="62"/>
      <c r="C512" s="62"/>
      <c r="D512" s="130"/>
      <c r="E512" s="55"/>
      <c r="F512" s="66"/>
      <c r="G512" s="55"/>
      <c r="H512" s="55"/>
      <c r="I512" s="55"/>
      <c r="J512" s="55"/>
      <c r="K512" s="55"/>
      <c r="L512" s="55"/>
      <c r="M512" s="55"/>
      <c r="N512" s="55"/>
      <c r="O512" s="55"/>
      <c r="P512" s="5"/>
      <c r="Q512" s="5"/>
      <c r="R512" s="62"/>
      <c r="S512" s="62"/>
      <c r="T512" s="62"/>
      <c r="U512" s="62"/>
    </row>
    <row r="513" spans="1:30">
      <c r="A513" s="65"/>
      <c r="B513" s="62"/>
      <c r="C513" s="62"/>
      <c r="D513" s="130"/>
      <c r="E513" s="55"/>
      <c r="F513" s="66"/>
      <c r="G513" s="55"/>
      <c r="H513" s="55"/>
      <c r="I513" s="55"/>
      <c r="J513" s="55"/>
      <c r="K513" s="55"/>
      <c r="L513" s="55"/>
      <c r="M513" s="55"/>
      <c r="N513" s="55"/>
      <c r="O513" s="55"/>
      <c r="P513" s="5"/>
      <c r="Q513" s="5"/>
      <c r="R513" s="62"/>
      <c r="S513" s="62"/>
      <c r="T513" s="62"/>
      <c r="U513" s="62"/>
    </row>
    <row r="514" spans="1:30">
      <c r="A514" s="62"/>
      <c r="B514" s="62"/>
      <c r="C514" s="67" t="s">
        <v>100</v>
      </c>
      <c r="D514" s="131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"/>
      <c r="Q514" s="5"/>
      <c r="R514" s="62"/>
      <c r="S514" s="62"/>
      <c r="T514" s="62"/>
      <c r="U514" s="62"/>
    </row>
    <row r="515" spans="1:30">
      <c r="A515" s="68"/>
      <c r="B515" s="68"/>
      <c r="C515" s="69" t="s">
        <v>101</v>
      </c>
      <c r="D515" s="129" t="s">
        <v>60</v>
      </c>
      <c r="E515" s="5"/>
      <c r="F515" s="122">
        <v>0</v>
      </c>
      <c r="G515" s="122">
        <f>F519</f>
        <v>0</v>
      </c>
      <c r="H515" s="122">
        <f ca="1">G519</f>
        <v>0</v>
      </c>
      <c r="I515" s="122">
        <f t="shared" ref="I515:AD515" ca="1" si="216">H519</f>
        <v>0</v>
      </c>
      <c r="J515" s="122">
        <f t="shared" ca="1" si="216"/>
        <v>0</v>
      </c>
      <c r="K515" s="124">
        <f t="shared" ca="1" si="216"/>
        <v>0</v>
      </c>
      <c r="L515" s="124">
        <f t="shared" ca="1" si="216"/>
        <v>0</v>
      </c>
      <c r="M515" s="124">
        <f t="shared" ca="1" si="216"/>
        <v>0</v>
      </c>
      <c r="N515" s="124">
        <f t="shared" ca="1" si="216"/>
        <v>0</v>
      </c>
      <c r="O515" s="124">
        <f t="shared" ca="1" si="216"/>
        <v>0</v>
      </c>
      <c r="P515" s="124">
        <f t="shared" ca="1" si="216"/>
        <v>0</v>
      </c>
      <c r="Q515" s="124">
        <f t="shared" ca="1" si="216"/>
        <v>0</v>
      </c>
      <c r="R515" s="124">
        <f t="shared" ca="1" si="216"/>
        <v>0</v>
      </c>
      <c r="S515" s="124">
        <f t="shared" ca="1" si="216"/>
        <v>0</v>
      </c>
      <c r="T515" s="124">
        <f t="shared" ca="1" si="216"/>
        <v>0</v>
      </c>
      <c r="U515" s="124">
        <f t="shared" ca="1" si="216"/>
        <v>0</v>
      </c>
      <c r="V515" s="124">
        <f t="shared" ca="1" si="216"/>
        <v>0</v>
      </c>
      <c r="W515" s="124">
        <f t="shared" ca="1" si="216"/>
        <v>0</v>
      </c>
      <c r="X515" s="124">
        <f t="shared" ca="1" si="216"/>
        <v>0</v>
      </c>
      <c r="Y515" s="124">
        <f t="shared" ca="1" si="216"/>
        <v>0</v>
      </c>
      <c r="Z515" s="124">
        <f t="shared" ca="1" si="216"/>
        <v>0</v>
      </c>
      <c r="AA515" s="124">
        <f t="shared" ca="1" si="216"/>
        <v>0</v>
      </c>
      <c r="AB515" s="124">
        <f t="shared" ca="1" si="216"/>
        <v>0</v>
      </c>
      <c r="AC515" s="122">
        <f t="shared" ca="1" si="216"/>
        <v>0</v>
      </c>
      <c r="AD515" s="122">
        <f t="shared" ca="1" si="216"/>
        <v>0</v>
      </c>
    </row>
    <row r="516" spans="1:30" ht="12" customHeight="1">
      <c r="A516" s="68"/>
      <c r="B516" s="68"/>
      <c r="C516" s="69" t="s">
        <v>102</v>
      </c>
      <c r="D516" s="129" t="s">
        <v>60</v>
      </c>
      <c r="E516" s="5"/>
      <c r="F516" s="125"/>
      <c r="G516" s="125"/>
      <c r="H516" s="125"/>
      <c r="I516" s="125"/>
      <c r="J516" s="125"/>
      <c r="K516" s="125"/>
      <c r="L516" s="125"/>
      <c r="M516" s="125"/>
      <c r="N516" s="125"/>
      <c r="O516" s="125"/>
      <c r="P516" s="125"/>
      <c r="Q516" s="125"/>
      <c r="R516" s="125"/>
      <c r="S516" s="125"/>
      <c r="T516" s="125"/>
      <c r="U516" s="125"/>
      <c r="V516" s="125"/>
      <c r="W516" s="125"/>
      <c r="X516" s="125"/>
      <c r="Y516" s="125"/>
      <c r="Z516" s="125"/>
      <c r="AA516" s="125"/>
      <c r="AB516" s="125"/>
      <c r="AC516" s="125"/>
      <c r="AD516" s="125"/>
    </row>
    <row r="517" spans="1:30">
      <c r="A517" s="68"/>
      <c r="B517" s="68"/>
      <c r="C517" s="69" t="s">
        <v>103</v>
      </c>
      <c r="D517" s="129" t="s">
        <v>60</v>
      </c>
      <c r="E517" s="5"/>
      <c r="F517" s="122">
        <f>INDEX('Regulatory Asset Base'!J$155:J$164,                    MATCH($C500,'Regulatory Asset Base'!$C$155:$C$164,0))</f>
        <v>0</v>
      </c>
      <c r="G517" s="122">
        <f>INDEX('Regulatory Asset Base'!K$155:K$164,                    MATCH($C500,'Regulatory Asset Base'!$C$155:$C$164,0))</f>
        <v>0</v>
      </c>
      <c r="H517" s="122">
        <f>INDEX('Regulatory Asset Base'!L$155:L$164,                    MATCH($C500,'Regulatory Asset Base'!$C$155:$C$164,0))</f>
        <v>0</v>
      </c>
      <c r="I517" s="122">
        <f>INDEX('Regulatory Asset Base'!M$155:M$164,                    MATCH($C500,'Regulatory Asset Base'!$C$155:$C$164,0))</f>
        <v>0</v>
      </c>
      <c r="J517" s="122">
        <f>INDEX('Regulatory Asset Base'!N$155:N$164,                    MATCH($C500,'Regulatory Asset Base'!$C$155:$C$164,0))</f>
        <v>0</v>
      </c>
      <c r="K517" s="122">
        <f>INDEX('Regulatory Asset Base'!O$155:O$164,                    MATCH($C500,'Regulatory Asset Base'!$C$155:$C$164,0))</f>
        <v>0</v>
      </c>
      <c r="L517" s="122">
        <f>INDEX('Regulatory Asset Base'!P$155:P$164,                    MATCH($C500,'Regulatory Asset Base'!$C$155:$C$164,0))</f>
        <v>0</v>
      </c>
      <c r="M517" s="122">
        <f>INDEX('Regulatory Asset Base'!Q$155:Q$164,                    MATCH($C500,'Regulatory Asset Base'!$C$155:$C$164,0))</f>
        <v>0</v>
      </c>
      <c r="N517" s="122">
        <f>INDEX('Regulatory Asset Base'!R$155:R$164,                    MATCH($C500,'Regulatory Asset Base'!$C$155:$C$164,0))</f>
        <v>0</v>
      </c>
      <c r="O517" s="122">
        <f>INDEX('Regulatory Asset Base'!S$155:S$164,                    MATCH($C500,'Regulatory Asset Base'!$C$155:$C$164,0))</f>
        <v>0</v>
      </c>
      <c r="P517" s="122">
        <f>INDEX('Regulatory Asset Base'!T$155:T$164,                    MATCH($C500,'Regulatory Asset Base'!$C$155:$C$164,0))</f>
        <v>0</v>
      </c>
      <c r="Q517" s="122">
        <f>INDEX('Regulatory Asset Base'!U$155:U$164,                    MATCH($C500,'Regulatory Asset Base'!$C$155:$C$164,0))</f>
        <v>0</v>
      </c>
      <c r="R517" s="122">
        <f>INDEX('Regulatory Asset Base'!V$155:V$164,                    MATCH($C500,'Regulatory Asset Base'!$C$155:$C$164,0))</f>
        <v>0</v>
      </c>
      <c r="S517" s="122">
        <f>INDEX('Regulatory Asset Base'!W$155:W$164,                    MATCH($C500,'Regulatory Asset Base'!$C$155:$C$164,0))</f>
        <v>0</v>
      </c>
      <c r="T517" s="122">
        <f>INDEX('Regulatory Asset Base'!X$155:X$164,                    MATCH($C500,'Regulatory Asset Base'!$C$155:$C$164,0))</f>
        <v>0</v>
      </c>
      <c r="U517" s="122">
        <f>INDEX('Regulatory Asset Base'!Y$155:Y$164,                    MATCH($C500,'Regulatory Asset Base'!$C$155:$C$164,0))</f>
        <v>0</v>
      </c>
      <c r="V517" s="122">
        <f>INDEX('Regulatory Asset Base'!Z$155:Z$164,                    MATCH($C500,'Regulatory Asset Base'!$C$155:$C$164,0))</f>
        <v>0</v>
      </c>
      <c r="W517" s="122">
        <f>INDEX('Regulatory Asset Base'!AA$155:AA$164,                    MATCH($C500,'Regulatory Asset Base'!$C$155:$C$164,0))</f>
        <v>0</v>
      </c>
      <c r="X517" s="122">
        <f>INDEX('Regulatory Asset Base'!AB$155:AB$164,                    MATCH($C500,'Regulatory Asset Base'!$C$155:$C$164,0))</f>
        <v>0</v>
      </c>
      <c r="Y517" s="122">
        <f>INDEX('Regulatory Asset Base'!AC$155:AC$164,                    MATCH($C500,'Regulatory Asset Base'!$C$155:$C$164,0))</f>
        <v>0</v>
      </c>
      <c r="Z517" s="122">
        <f>INDEX('Regulatory Asset Base'!AD$155:AD$164,                    MATCH($C500,'Regulatory Asset Base'!$C$155:$C$164,0))</f>
        <v>0</v>
      </c>
      <c r="AA517" s="122">
        <f>INDEX('Regulatory Asset Base'!AE$155:AE$164,                    MATCH($C500,'Regulatory Asset Base'!$C$155:$C$164,0))</f>
        <v>0</v>
      </c>
      <c r="AB517" s="122">
        <f>INDEX('Regulatory Asset Base'!AF$155:AF$164,                    MATCH($C500,'Regulatory Asset Base'!$C$155:$C$164,0))</f>
        <v>0</v>
      </c>
      <c r="AC517" s="122">
        <f>INDEX('Regulatory Asset Base'!AG$155:AG$164,                    MATCH($C500,'Regulatory Asset Base'!$C$155:$C$164,0))</f>
        <v>0</v>
      </c>
      <c r="AD517" s="122">
        <f>INDEX('Regulatory Asset Base'!AH$155:AH$164,                    MATCH($C500,'Regulatory Asset Base'!$C$155:$C$164,0))</f>
        <v>0</v>
      </c>
    </row>
    <row r="518" spans="1:30">
      <c r="A518" s="68"/>
      <c r="B518" s="68"/>
      <c r="C518" s="69" t="s">
        <v>104</v>
      </c>
      <c r="D518" s="129" t="s">
        <v>60</v>
      </c>
      <c r="E518" s="5"/>
      <c r="F518" s="122">
        <f>F549</f>
        <v>0</v>
      </c>
      <c r="G518" s="122">
        <f ca="1">G549</f>
        <v>0</v>
      </c>
      <c r="H518" s="122">
        <f ca="1">H549</f>
        <v>0</v>
      </c>
      <c r="I518" s="122">
        <f t="shared" ref="I518:AD518" ca="1" si="217">I549</f>
        <v>0</v>
      </c>
      <c r="J518" s="122">
        <f t="shared" ca="1" si="217"/>
        <v>0</v>
      </c>
      <c r="K518" s="122">
        <f t="shared" ca="1" si="217"/>
        <v>0</v>
      </c>
      <c r="L518" s="122">
        <f t="shared" ca="1" si="217"/>
        <v>0</v>
      </c>
      <c r="M518" s="122">
        <f t="shared" ca="1" si="217"/>
        <v>0</v>
      </c>
      <c r="N518" s="122">
        <f t="shared" ca="1" si="217"/>
        <v>0</v>
      </c>
      <c r="O518" s="122">
        <f t="shared" ca="1" si="217"/>
        <v>0</v>
      </c>
      <c r="P518" s="122">
        <f t="shared" ca="1" si="217"/>
        <v>0</v>
      </c>
      <c r="Q518" s="122">
        <f t="shared" ca="1" si="217"/>
        <v>0</v>
      </c>
      <c r="R518" s="122">
        <f t="shared" ca="1" si="217"/>
        <v>0</v>
      </c>
      <c r="S518" s="122">
        <f t="shared" ca="1" si="217"/>
        <v>0</v>
      </c>
      <c r="T518" s="122">
        <f t="shared" ca="1" si="217"/>
        <v>0</v>
      </c>
      <c r="U518" s="122">
        <f t="shared" ca="1" si="217"/>
        <v>0</v>
      </c>
      <c r="V518" s="122">
        <f t="shared" ca="1" si="217"/>
        <v>0</v>
      </c>
      <c r="W518" s="122">
        <f t="shared" ca="1" si="217"/>
        <v>0</v>
      </c>
      <c r="X518" s="122">
        <f t="shared" ca="1" si="217"/>
        <v>0</v>
      </c>
      <c r="Y518" s="122">
        <f t="shared" ca="1" si="217"/>
        <v>0</v>
      </c>
      <c r="Z518" s="122">
        <f t="shared" ca="1" si="217"/>
        <v>0</v>
      </c>
      <c r="AA518" s="122">
        <f t="shared" ca="1" si="217"/>
        <v>0</v>
      </c>
      <c r="AB518" s="122">
        <f t="shared" ca="1" si="217"/>
        <v>0</v>
      </c>
      <c r="AC518" s="122">
        <f t="shared" ca="1" si="217"/>
        <v>0</v>
      </c>
      <c r="AD518" s="122">
        <f t="shared" si="217"/>
        <v>0</v>
      </c>
    </row>
    <row r="519" spans="1:30">
      <c r="A519" s="68"/>
      <c r="B519" s="68"/>
      <c r="C519" s="69" t="s">
        <v>105</v>
      </c>
      <c r="D519" s="129" t="s">
        <v>60</v>
      </c>
      <c r="E519" s="5"/>
      <c r="F519" s="122">
        <f t="shared" ref="F519:G519" si="218">SUM(F515:F517)-F518</f>
        <v>0</v>
      </c>
      <c r="G519" s="122">
        <f t="shared" ca="1" si="218"/>
        <v>0</v>
      </c>
      <c r="H519" s="122">
        <f ca="1">SUM(H515:H517)-H518</f>
        <v>0</v>
      </c>
      <c r="I519" s="122">
        <f t="shared" ref="I519:J519" ca="1" si="219">SUM(I515:I517)-I518</f>
        <v>0</v>
      </c>
      <c r="J519" s="124">
        <f t="shared" ca="1" si="219"/>
        <v>0</v>
      </c>
      <c r="K519" s="124">
        <f t="shared" ref="K519:M519" ca="1" si="220">SUM(K515:K517)-K518</f>
        <v>0</v>
      </c>
      <c r="L519" s="124">
        <f t="shared" ca="1" si="220"/>
        <v>0</v>
      </c>
      <c r="M519" s="124">
        <f t="shared" ca="1" si="220"/>
        <v>0</v>
      </c>
      <c r="N519" s="124">
        <f t="shared" ref="N519:AD519" ca="1" si="221">SUM(N515:N517)-N518</f>
        <v>0</v>
      </c>
      <c r="O519" s="124">
        <f t="shared" ca="1" si="221"/>
        <v>0</v>
      </c>
      <c r="P519" s="124">
        <f t="shared" ca="1" si="221"/>
        <v>0</v>
      </c>
      <c r="Q519" s="124">
        <f t="shared" ca="1" si="221"/>
        <v>0</v>
      </c>
      <c r="R519" s="124">
        <f t="shared" ca="1" si="221"/>
        <v>0</v>
      </c>
      <c r="S519" s="124">
        <f t="shared" ca="1" si="221"/>
        <v>0</v>
      </c>
      <c r="T519" s="124">
        <f t="shared" ca="1" si="221"/>
        <v>0</v>
      </c>
      <c r="U519" s="124">
        <f t="shared" ca="1" si="221"/>
        <v>0</v>
      </c>
      <c r="V519" s="124">
        <f t="shared" ca="1" si="221"/>
        <v>0</v>
      </c>
      <c r="W519" s="124">
        <f t="shared" ca="1" si="221"/>
        <v>0</v>
      </c>
      <c r="X519" s="124">
        <f t="shared" ca="1" si="221"/>
        <v>0</v>
      </c>
      <c r="Y519" s="124">
        <f t="shared" ca="1" si="221"/>
        <v>0</v>
      </c>
      <c r="Z519" s="124">
        <f t="shared" ca="1" si="221"/>
        <v>0</v>
      </c>
      <c r="AA519" s="124">
        <f t="shared" ca="1" si="221"/>
        <v>0</v>
      </c>
      <c r="AB519" s="122">
        <f t="shared" ca="1" si="221"/>
        <v>0</v>
      </c>
      <c r="AC519" s="122">
        <f t="shared" ca="1" si="221"/>
        <v>0</v>
      </c>
      <c r="AD519" s="122">
        <f t="shared" ca="1" si="221"/>
        <v>0</v>
      </c>
    </row>
    <row r="520" spans="1:30">
      <c r="A520" s="5"/>
      <c r="B520" s="5"/>
      <c r="C520" s="5"/>
      <c r="D520" s="129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</row>
    <row r="521" spans="1:30">
      <c r="A521" s="5"/>
      <c r="B521" s="5"/>
      <c r="C521" s="5"/>
      <c r="D521" s="129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</row>
    <row r="522" spans="1:30">
      <c r="A522" s="68"/>
      <c r="B522" s="68"/>
      <c r="C522" s="69" t="s">
        <v>106</v>
      </c>
      <c r="D522" s="129" t="s">
        <v>60</v>
      </c>
      <c r="E522" s="5"/>
      <c r="F522" s="126">
        <f>F511</f>
        <v>154731.75224499195</v>
      </c>
      <c r="G522" s="124">
        <f ca="1">F522+G517-(G509+G518)</f>
        <v>123785.40179599356</v>
      </c>
      <c r="H522" s="124">
        <f ca="1">G522+H517-(H509+H518)</f>
        <v>92839.051346995169</v>
      </c>
      <c r="I522" s="124">
        <f t="shared" ref="I522:AD522" ca="1" si="222">H522+I517-(I509+I518)</f>
        <v>61892.70089799678</v>
      </c>
      <c r="J522" s="124">
        <f t="shared" ca="1" si="222"/>
        <v>30946.35044899839</v>
      </c>
      <c r="K522" s="124">
        <f t="shared" ca="1" si="222"/>
        <v>0</v>
      </c>
      <c r="L522" s="124">
        <f t="shared" ca="1" si="222"/>
        <v>0</v>
      </c>
      <c r="M522" s="124">
        <f t="shared" ca="1" si="222"/>
        <v>0</v>
      </c>
      <c r="N522" s="124">
        <f t="shared" ca="1" si="222"/>
        <v>0</v>
      </c>
      <c r="O522" s="124">
        <f t="shared" ca="1" si="222"/>
        <v>0</v>
      </c>
      <c r="P522" s="124">
        <f t="shared" ca="1" si="222"/>
        <v>0</v>
      </c>
      <c r="Q522" s="124">
        <f t="shared" ca="1" si="222"/>
        <v>0</v>
      </c>
      <c r="R522" s="124">
        <f t="shared" ca="1" si="222"/>
        <v>0</v>
      </c>
      <c r="S522" s="124">
        <f t="shared" ca="1" si="222"/>
        <v>0</v>
      </c>
      <c r="T522" s="124">
        <f t="shared" ca="1" si="222"/>
        <v>0</v>
      </c>
      <c r="U522" s="124">
        <f t="shared" ca="1" si="222"/>
        <v>0</v>
      </c>
      <c r="V522" s="124">
        <f t="shared" ca="1" si="222"/>
        <v>0</v>
      </c>
      <c r="W522" s="124">
        <f t="shared" ca="1" si="222"/>
        <v>0</v>
      </c>
      <c r="X522" s="124">
        <f t="shared" ca="1" si="222"/>
        <v>0</v>
      </c>
      <c r="Y522" s="124">
        <f t="shared" ca="1" si="222"/>
        <v>0</v>
      </c>
      <c r="Z522" s="124">
        <f t="shared" ca="1" si="222"/>
        <v>0</v>
      </c>
      <c r="AA522" s="124">
        <f t="shared" ca="1" si="222"/>
        <v>0</v>
      </c>
      <c r="AB522" s="124">
        <f t="shared" ca="1" si="222"/>
        <v>0</v>
      </c>
      <c r="AC522" s="124">
        <f t="shared" ca="1" si="222"/>
        <v>0</v>
      </c>
      <c r="AD522" s="124">
        <f t="shared" ca="1" si="222"/>
        <v>0</v>
      </c>
    </row>
    <row r="523" spans="1:30">
      <c r="A523" s="68"/>
      <c r="B523" s="68"/>
      <c r="C523" s="67" t="s">
        <v>107</v>
      </c>
      <c r="D523" s="129" t="s">
        <v>60</v>
      </c>
      <c r="E523" s="5"/>
      <c r="F523" s="122">
        <f t="shared" ref="F523" si="223">(F548+F509)</f>
        <v>0</v>
      </c>
      <c r="G523" s="124">
        <f ca="1">(G509+G518)</f>
        <v>30946.35044899839</v>
      </c>
      <c r="H523" s="124">
        <f ca="1">(H509+H518)</f>
        <v>30946.35044899839</v>
      </c>
      <c r="I523" s="124">
        <f ca="1">(I509+I518)</f>
        <v>30946.35044899839</v>
      </c>
      <c r="J523" s="124">
        <f t="shared" ref="J523:AD523" ca="1" si="224">(J509+J518)</f>
        <v>30946.35044899839</v>
      </c>
      <c r="K523" s="124">
        <f t="shared" ca="1" si="224"/>
        <v>30946.35044899839</v>
      </c>
      <c r="L523" s="124">
        <f t="shared" ca="1" si="224"/>
        <v>0</v>
      </c>
      <c r="M523" s="124">
        <f t="shared" ca="1" si="224"/>
        <v>0</v>
      </c>
      <c r="N523" s="124">
        <f t="shared" ca="1" si="224"/>
        <v>0</v>
      </c>
      <c r="O523" s="124">
        <f t="shared" ca="1" si="224"/>
        <v>0</v>
      </c>
      <c r="P523" s="124">
        <f t="shared" ca="1" si="224"/>
        <v>0</v>
      </c>
      <c r="Q523" s="124">
        <f t="shared" ca="1" si="224"/>
        <v>0</v>
      </c>
      <c r="R523" s="124">
        <f t="shared" ca="1" si="224"/>
        <v>0</v>
      </c>
      <c r="S523" s="124">
        <f t="shared" ca="1" si="224"/>
        <v>0</v>
      </c>
      <c r="T523" s="124">
        <f t="shared" ca="1" si="224"/>
        <v>0</v>
      </c>
      <c r="U523" s="124">
        <f t="shared" ca="1" si="224"/>
        <v>0</v>
      </c>
      <c r="V523" s="124">
        <f t="shared" ca="1" si="224"/>
        <v>0</v>
      </c>
      <c r="W523" s="124">
        <f t="shared" ca="1" si="224"/>
        <v>0</v>
      </c>
      <c r="X523" s="124">
        <f t="shared" ca="1" si="224"/>
        <v>0</v>
      </c>
      <c r="Y523" s="124">
        <f t="shared" ca="1" si="224"/>
        <v>0</v>
      </c>
      <c r="Z523" s="124">
        <f t="shared" ca="1" si="224"/>
        <v>0</v>
      </c>
      <c r="AA523" s="124">
        <f t="shared" ca="1" si="224"/>
        <v>0</v>
      </c>
      <c r="AB523" s="124">
        <f t="shared" ca="1" si="224"/>
        <v>0</v>
      </c>
      <c r="AC523" s="124">
        <f t="shared" ca="1" si="224"/>
        <v>0</v>
      </c>
      <c r="AD523" s="124">
        <f t="shared" si="224"/>
        <v>0</v>
      </c>
    </row>
    <row r="524" spans="1:30">
      <c r="A524" s="70"/>
      <c r="B524" s="71"/>
      <c r="C524" s="68"/>
      <c r="D524" s="132"/>
      <c r="E524" s="5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68"/>
      <c r="Q524" s="68"/>
      <c r="R524" s="68"/>
      <c r="S524" s="68"/>
      <c r="T524" s="68"/>
      <c r="U524" s="68"/>
    </row>
    <row r="525" spans="1:30">
      <c r="A525" s="7"/>
      <c r="B525" s="38"/>
      <c r="C525" s="72" t="s">
        <v>108</v>
      </c>
      <c r="D525" s="132"/>
      <c r="E525" s="5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7"/>
    </row>
    <row r="526" spans="1:30">
      <c r="A526" s="7"/>
      <c r="B526" s="38"/>
      <c r="C526" s="72"/>
      <c r="D526" s="132"/>
      <c r="E526" s="5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</row>
    <row r="527" spans="1:30">
      <c r="A527" s="7"/>
      <c r="B527" s="38"/>
      <c r="C527" s="72"/>
      <c r="D527" s="132"/>
      <c r="E527" s="5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</row>
    <row r="528" spans="1:30">
      <c r="A528" s="8"/>
      <c r="B528" s="62"/>
      <c r="C528" s="11" t="s">
        <v>109</v>
      </c>
      <c r="D528" s="132"/>
      <c r="E528" s="7" t="str">
        <f>C517</f>
        <v>Additional Asset - nominal value</v>
      </c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R528" s="62"/>
      <c r="S528" s="62"/>
      <c r="T528" s="62"/>
      <c r="U528" s="62"/>
    </row>
    <row r="529" spans="1:30" ht="12" customHeight="1">
      <c r="A529" s="73"/>
      <c r="B529" s="62"/>
      <c r="C529" s="74">
        <f>Assumptions!$E$10</f>
        <v>2025</v>
      </c>
      <c r="D529" s="132" t="s">
        <v>60</v>
      </c>
      <c r="E529" s="127"/>
      <c r="F529" s="127">
        <f t="shared" ref="F529:O538" si="225">IF(F$4&lt;$C529,0,IF(F$4&gt;=$C529+$D$18,0,$E529/$D$18))</f>
        <v>0</v>
      </c>
      <c r="G529" s="127">
        <f t="shared" si="225"/>
        <v>0</v>
      </c>
      <c r="H529" s="127">
        <f t="shared" si="225"/>
        <v>0</v>
      </c>
      <c r="I529" s="127">
        <f t="shared" si="225"/>
        <v>0</v>
      </c>
      <c r="J529" s="127">
        <f t="shared" si="225"/>
        <v>0</v>
      </c>
      <c r="K529" s="127">
        <f t="shared" si="225"/>
        <v>0</v>
      </c>
      <c r="L529" s="127">
        <f t="shared" si="225"/>
        <v>0</v>
      </c>
      <c r="M529" s="127">
        <f t="shared" si="225"/>
        <v>0</v>
      </c>
      <c r="N529" s="127">
        <f t="shared" si="225"/>
        <v>0</v>
      </c>
      <c r="O529" s="127">
        <f t="shared" si="225"/>
        <v>0</v>
      </c>
      <c r="P529" s="127">
        <f t="shared" ref="P529:AD538" si="226">IF(P$4&lt;$C529,0,IF(P$4&gt;=$C529+$D$18,0,$E529/$D$18))</f>
        <v>0</v>
      </c>
      <c r="Q529" s="127">
        <f t="shared" si="226"/>
        <v>0</v>
      </c>
      <c r="R529" s="127">
        <f t="shared" si="226"/>
        <v>0</v>
      </c>
      <c r="S529" s="127">
        <f t="shared" si="226"/>
        <v>0</v>
      </c>
      <c r="T529" s="127">
        <f t="shared" si="226"/>
        <v>0</v>
      </c>
      <c r="U529" s="127">
        <f t="shared" si="226"/>
        <v>0</v>
      </c>
      <c r="V529" s="127">
        <f t="shared" si="226"/>
        <v>0</v>
      </c>
      <c r="W529" s="127">
        <f t="shared" si="226"/>
        <v>0</v>
      </c>
      <c r="X529" s="127">
        <f t="shared" si="226"/>
        <v>0</v>
      </c>
      <c r="Y529" s="127">
        <f t="shared" si="226"/>
        <v>0</v>
      </c>
      <c r="Z529" s="127">
        <f t="shared" si="226"/>
        <v>0</v>
      </c>
      <c r="AA529" s="127">
        <f t="shared" si="226"/>
        <v>0</v>
      </c>
      <c r="AB529" s="127">
        <f t="shared" si="226"/>
        <v>0</v>
      </c>
      <c r="AC529" s="127">
        <f t="shared" si="226"/>
        <v>0</v>
      </c>
      <c r="AD529" s="127">
        <f t="shared" si="226"/>
        <v>0</v>
      </c>
    </row>
    <row r="530" spans="1:30">
      <c r="A530" s="75"/>
      <c r="B530" s="61"/>
      <c r="C530" s="74">
        <f>C529+1</f>
        <v>2026</v>
      </c>
      <c r="D530" s="132" t="s">
        <v>60</v>
      </c>
      <c r="E530" s="127">
        <f ca="1">OFFSET('Regulatory Asset Base'!$K$155,$D500-1,0)</f>
        <v>0</v>
      </c>
      <c r="F530" s="127">
        <f t="shared" si="225"/>
        <v>0</v>
      </c>
      <c r="G530" s="127">
        <f t="shared" ca="1" si="225"/>
        <v>0</v>
      </c>
      <c r="H530" s="127">
        <f t="shared" ca="1" si="225"/>
        <v>0</v>
      </c>
      <c r="I530" s="127">
        <f t="shared" ca="1" si="225"/>
        <v>0</v>
      </c>
      <c r="J530" s="127">
        <f t="shared" ca="1" si="225"/>
        <v>0</v>
      </c>
      <c r="K530" s="127">
        <f t="shared" ca="1" si="225"/>
        <v>0</v>
      </c>
      <c r="L530" s="127">
        <f t="shared" si="225"/>
        <v>0</v>
      </c>
      <c r="M530" s="127">
        <f t="shared" si="225"/>
        <v>0</v>
      </c>
      <c r="N530" s="127">
        <f t="shared" si="225"/>
        <v>0</v>
      </c>
      <c r="O530" s="127">
        <f t="shared" si="225"/>
        <v>0</v>
      </c>
      <c r="P530" s="127">
        <f t="shared" si="226"/>
        <v>0</v>
      </c>
      <c r="Q530" s="127">
        <f t="shared" si="226"/>
        <v>0</v>
      </c>
      <c r="R530" s="127">
        <f t="shared" si="226"/>
        <v>0</v>
      </c>
      <c r="S530" s="127">
        <f t="shared" si="226"/>
        <v>0</v>
      </c>
      <c r="T530" s="127">
        <f t="shared" si="226"/>
        <v>0</v>
      </c>
      <c r="U530" s="127">
        <f t="shared" si="226"/>
        <v>0</v>
      </c>
      <c r="V530" s="127">
        <f t="shared" si="226"/>
        <v>0</v>
      </c>
      <c r="W530" s="127">
        <f t="shared" si="226"/>
        <v>0</v>
      </c>
      <c r="X530" s="127">
        <f t="shared" si="226"/>
        <v>0</v>
      </c>
      <c r="Y530" s="127">
        <f t="shared" si="226"/>
        <v>0</v>
      </c>
      <c r="Z530" s="127">
        <f t="shared" si="226"/>
        <v>0</v>
      </c>
      <c r="AA530" s="127">
        <f t="shared" si="226"/>
        <v>0</v>
      </c>
      <c r="AB530" s="127">
        <f t="shared" si="226"/>
        <v>0</v>
      </c>
      <c r="AC530" s="127">
        <f t="shared" si="226"/>
        <v>0</v>
      </c>
      <c r="AD530" s="127">
        <f t="shared" si="226"/>
        <v>0</v>
      </c>
    </row>
    <row r="531" spans="1:30">
      <c r="B531" s="49"/>
      <c r="C531" s="74">
        <f t="shared" ref="C531:C548" si="227">C530+1</f>
        <v>2027</v>
      </c>
      <c r="D531" s="132" t="s">
        <v>60</v>
      </c>
      <c r="E531" s="127">
        <f ca="1">OFFSET('Regulatory Asset Base'!$L$155,$D500-1,0)</f>
        <v>0</v>
      </c>
      <c r="F531" s="127">
        <f t="shared" si="225"/>
        <v>0</v>
      </c>
      <c r="G531" s="127">
        <f t="shared" si="225"/>
        <v>0</v>
      </c>
      <c r="H531" s="127">
        <f t="shared" ca="1" si="225"/>
        <v>0</v>
      </c>
      <c r="I531" s="127">
        <f t="shared" ca="1" si="225"/>
        <v>0</v>
      </c>
      <c r="J531" s="127">
        <f t="shared" ca="1" si="225"/>
        <v>0</v>
      </c>
      <c r="K531" s="127">
        <f t="shared" ca="1" si="225"/>
        <v>0</v>
      </c>
      <c r="L531" s="127">
        <f t="shared" ca="1" si="225"/>
        <v>0</v>
      </c>
      <c r="M531" s="127">
        <f t="shared" si="225"/>
        <v>0</v>
      </c>
      <c r="N531" s="127">
        <f t="shared" si="225"/>
        <v>0</v>
      </c>
      <c r="O531" s="127">
        <f t="shared" si="225"/>
        <v>0</v>
      </c>
      <c r="P531" s="127">
        <f t="shared" si="226"/>
        <v>0</v>
      </c>
      <c r="Q531" s="127">
        <f t="shared" si="226"/>
        <v>0</v>
      </c>
      <c r="R531" s="127">
        <f t="shared" si="226"/>
        <v>0</v>
      </c>
      <c r="S531" s="127">
        <f t="shared" si="226"/>
        <v>0</v>
      </c>
      <c r="T531" s="127">
        <f t="shared" si="226"/>
        <v>0</v>
      </c>
      <c r="U531" s="127">
        <f t="shared" si="226"/>
        <v>0</v>
      </c>
      <c r="V531" s="127">
        <f t="shared" si="226"/>
        <v>0</v>
      </c>
      <c r="W531" s="127">
        <f t="shared" si="226"/>
        <v>0</v>
      </c>
      <c r="X531" s="127">
        <f t="shared" si="226"/>
        <v>0</v>
      </c>
      <c r="Y531" s="127">
        <f t="shared" si="226"/>
        <v>0</v>
      </c>
      <c r="Z531" s="127">
        <f t="shared" si="226"/>
        <v>0</v>
      </c>
      <c r="AA531" s="127">
        <f t="shared" si="226"/>
        <v>0</v>
      </c>
      <c r="AB531" s="127">
        <f t="shared" si="226"/>
        <v>0</v>
      </c>
      <c r="AC531" s="127">
        <f t="shared" si="226"/>
        <v>0</v>
      </c>
      <c r="AD531" s="127">
        <f t="shared" si="226"/>
        <v>0</v>
      </c>
    </row>
    <row r="532" spans="1:30">
      <c r="B532" s="49"/>
      <c r="C532" s="74">
        <f t="shared" si="227"/>
        <v>2028</v>
      </c>
      <c r="D532" s="132" t="s">
        <v>60</v>
      </c>
      <c r="E532" s="127">
        <f ca="1">OFFSET('Regulatory Asset Base'!$M$155,$D500-1,0)</f>
        <v>0</v>
      </c>
      <c r="F532" s="127">
        <f t="shared" si="225"/>
        <v>0</v>
      </c>
      <c r="G532" s="127">
        <f t="shared" si="225"/>
        <v>0</v>
      </c>
      <c r="H532" s="127">
        <f t="shared" si="225"/>
        <v>0</v>
      </c>
      <c r="I532" s="127">
        <f t="shared" ca="1" si="225"/>
        <v>0</v>
      </c>
      <c r="J532" s="127">
        <f t="shared" ca="1" si="225"/>
        <v>0</v>
      </c>
      <c r="K532" s="127">
        <f t="shared" ca="1" si="225"/>
        <v>0</v>
      </c>
      <c r="L532" s="127">
        <f t="shared" ca="1" si="225"/>
        <v>0</v>
      </c>
      <c r="M532" s="127">
        <f t="shared" ca="1" si="225"/>
        <v>0</v>
      </c>
      <c r="N532" s="127">
        <f t="shared" si="225"/>
        <v>0</v>
      </c>
      <c r="O532" s="127">
        <f t="shared" si="225"/>
        <v>0</v>
      </c>
      <c r="P532" s="127">
        <f t="shared" si="226"/>
        <v>0</v>
      </c>
      <c r="Q532" s="127">
        <f t="shared" si="226"/>
        <v>0</v>
      </c>
      <c r="R532" s="127">
        <f t="shared" si="226"/>
        <v>0</v>
      </c>
      <c r="S532" s="127">
        <f t="shared" si="226"/>
        <v>0</v>
      </c>
      <c r="T532" s="127">
        <f t="shared" si="226"/>
        <v>0</v>
      </c>
      <c r="U532" s="127">
        <f t="shared" si="226"/>
        <v>0</v>
      </c>
      <c r="V532" s="127">
        <f t="shared" si="226"/>
        <v>0</v>
      </c>
      <c r="W532" s="127">
        <f t="shared" si="226"/>
        <v>0</v>
      </c>
      <c r="X532" s="127">
        <f t="shared" si="226"/>
        <v>0</v>
      </c>
      <c r="Y532" s="127">
        <f t="shared" si="226"/>
        <v>0</v>
      </c>
      <c r="Z532" s="127">
        <f t="shared" si="226"/>
        <v>0</v>
      </c>
      <c r="AA532" s="127">
        <f t="shared" si="226"/>
        <v>0</v>
      </c>
      <c r="AB532" s="127">
        <f t="shared" si="226"/>
        <v>0</v>
      </c>
      <c r="AC532" s="127">
        <f t="shared" si="226"/>
        <v>0</v>
      </c>
      <c r="AD532" s="127">
        <f t="shared" si="226"/>
        <v>0</v>
      </c>
    </row>
    <row r="533" spans="1:30">
      <c r="B533" s="49"/>
      <c r="C533" s="74">
        <f t="shared" si="227"/>
        <v>2029</v>
      </c>
      <c r="D533" s="132" t="s">
        <v>60</v>
      </c>
      <c r="E533" s="127">
        <f ca="1">OFFSET('Regulatory Asset Base'!$N$155,$D500-1,0)</f>
        <v>0</v>
      </c>
      <c r="F533" s="127">
        <f t="shared" si="225"/>
        <v>0</v>
      </c>
      <c r="G533" s="127">
        <f t="shared" si="225"/>
        <v>0</v>
      </c>
      <c r="H533" s="127">
        <f t="shared" si="225"/>
        <v>0</v>
      </c>
      <c r="I533" s="127">
        <f t="shared" si="225"/>
        <v>0</v>
      </c>
      <c r="J533" s="127">
        <f t="shared" ca="1" si="225"/>
        <v>0</v>
      </c>
      <c r="K533" s="127">
        <f t="shared" ca="1" si="225"/>
        <v>0</v>
      </c>
      <c r="L533" s="127">
        <f t="shared" ca="1" si="225"/>
        <v>0</v>
      </c>
      <c r="M533" s="127">
        <f t="shared" ca="1" si="225"/>
        <v>0</v>
      </c>
      <c r="N533" s="127">
        <f t="shared" ca="1" si="225"/>
        <v>0</v>
      </c>
      <c r="O533" s="127">
        <f t="shared" si="225"/>
        <v>0</v>
      </c>
      <c r="P533" s="127">
        <f t="shared" si="226"/>
        <v>0</v>
      </c>
      <c r="Q533" s="127">
        <f t="shared" si="226"/>
        <v>0</v>
      </c>
      <c r="R533" s="127">
        <f t="shared" si="226"/>
        <v>0</v>
      </c>
      <c r="S533" s="127">
        <f t="shared" si="226"/>
        <v>0</v>
      </c>
      <c r="T533" s="127">
        <f t="shared" si="226"/>
        <v>0</v>
      </c>
      <c r="U533" s="127">
        <f t="shared" si="226"/>
        <v>0</v>
      </c>
      <c r="V533" s="127">
        <f t="shared" si="226"/>
        <v>0</v>
      </c>
      <c r="W533" s="127">
        <f t="shared" si="226"/>
        <v>0</v>
      </c>
      <c r="X533" s="127">
        <f t="shared" si="226"/>
        <v>0</v>
      </c>
      <c r="Y533" s="127">
        <f t="shared" si="226"/>
        <v>0</v>
      </c>
      <c r="Z533" s="127">
        <f t="shared" si="226"/>
        <v>0</v>
      </c>
      <c r="AA533" s="127">
        <f t="shared" si="226"/>
        <v>0</v>
      </c>
      <c r="AB533" s="127">
        <f t="shared" si="226"/>
        <v>0</v>
      </c>
      <c r="AC533" s="127">
        <f t="shared" si="226"/>
        <v>0</v>
      </c>
      <c r="AD533" s="127">
        <f t="shared" si="226"/>
        <v>0</v>
      </c>
    </row>
    <row r="534" spans="1:30">
      <c r="B534" s="49"/>
      <c r="C534" s="74">
        <f t="shared" si="227"/>
        <v>2030</v>
      </c>
      <c r="D534" s="132" t="s">
        <v>60</v>
      </c>
      <c r="E534" s="127">
        <f ca="1">OFFSET('Regulatory Asset Base'!$O$155,$D500-1,0)</f>
        <v>0</v>
      </c>
      <c r="F534" s="127">
        <f t="shared" si="225"/>
        <v>0</v>
      </c>
      <c r="G534" s="127">
        <f t="shared" si="225"/>
        <v>0</v>
      </c>
      <c r="H534" s="127">
        <f t="shared" si="225"/>
        <v>0</v>
      </c>
      <c r="I534" s="127">
        <f t="shared" si="225"/>
        <v>0</v>
      </c>
      <c r="J534" s="127">
        <f t="shared" si="225"/>
        <v>0</v>
      </c>
      <c r="K534" s="127">
        <f t="shared" ca="1" si="225"/>
        <v>0</v>
      </c>
      <c r="L534" s="127">
        <f t="shared" ca="1" si="225"/>
        <v>0</v>
      </c>
      <c r="M534" s="127">
        <f t="shared" ca="1" si="225"/>
        <v>0</v>
      </c>
      <c r="N534" s="127">
        <f t="shared" ca="1" si="225"/>
        <v>0</v>
      </c>
      <c r="O534" s="127">
        <f t="shared" ca="1" si="225"/>
        <v>0</v>
      </c>
      <c r="P534" s="127">
        <f t="shared" si="226"/>
        <v>0</v>
      </c>
      <c r="Q534" s="127">
        <f t="shared" si="226"/>
        <v>0</v>
      </c>
      <c r="R534" s="127">
        <f t="shared" si="226"/>
        <v>0</v>
      </c>
      <c r="S534" s="127">
        <f t="shared" si="226"/>
        <v>0</v>
      </c>
      <c r="T534" s="127">
        <f t="shared" si="226"/>
        <v>0</v>
      </c>
      <c r="U534" s="127">
        <f t="shared" si="226"/>
        <v>0</v>
      </c>
      <c r="V534" s="127">
        <f t="shared" si="226"/>
        <v>0</v>
      </c>
      <c r="W534" s="127">
        <f t="shared" si="226"/>
        <v>0</v>
      </c>
      <c r="X534" s="127">
        <f t="shared" si="226"/>
        <v>0</v>
      </c>
      <c r="Y534" s="127">
        <f t="shared" si="226"/>
        <v>0</v>
      </c>
      <c r="Z534" s="127">
        <f t="shared" si="226"/>
        <v>0</v>
      </c>
      <c r="AA534" s="127">
        <f t="shared" si="226"/>
        <v>0</v>
      </c>
      <c r="AB534" s="127">
        <f t="shared" si="226"/>
        <v>0</v>
      </c>
      <c r="AC534" s="127">
        <f t="shared" si="226"/>
        <v>0</v>
      </c>
      <c r="AD534" s="127">
        <f t="shared" si="226"/>
        <v>0</v>
      </c>
    </row>
    <row r="535" spans="1:30">
      <c r="B535" s="49"/>
      <c r="C535" s="74">
        <f t="shared" si="227"/>
        <v>2031</v>
      </c>
      <c r="D535" s="132" t="s">
        <v>60</v>
      </c>
      <c r="E535" s="127">
        <f ca="1">OFFSET('Regulatory Asset Base'!$P$155,$D500-1,0)</f>
        <v>0</v>
      </c>
      <c r="F535" s="127">
        <f t="shared" si="225"/>
        <v>0</v>
      </c>
      <c r="G535" s="127">
        <f t="shared" si="225"/>
        <v>0</v>
      </c>
      <c r="H535" s="127">
        <f t="shared" si="225"/>
        <v>0</v>
      </c>
      <c r="I535" s="127">
        <f t="shared" si="225"/>
        <v>0</v>
      </c>
      <c r="J535" s="127">
        <f t="shared" si="225"/>
        <v>0</v>
      </c>
      <c r="K535" s="127">
        <f t="shared" si="225"/>
        <v>0</v>
      </c>
      <c r="L535" s="127">
        <f t="shared" ca="1" si="225"/>
        <v>0</v>
      </c>
      <c r="M535" s="127">
        <f t="shared" ca="1" si="225"/>
        <v>0</v>
      </c>
      <c r="N535" s="127">
        <f t="shared" ca="1" si="225"/>
        <v>0</v>
      </c>
      <c r="O535" s="127">
        <f t="shared" ca="1" si="225"/>
        <v>0</v>
      </c>
      <c r="P535" s="127">
        <f t="shared" ca="1" si="226"/>
        <v>0</v>
      </c>
      <c r="Q535" s="127">
        <f t="shared" si="226"/>
        <v>0</v>
      </c>
      <c r="R535" s="127">
        <f t="shared" si="226"/>
        <v>0</v>
      </c>
      <c r="S535" s="127">
        <f t="shared" si="226"/>
        <v>0</v>
      </c>
      <c r="T535" s="127">
        <f t="shared" si="226"/>
        <v>0</v>
      </c>
      <c r="U535" s="127">
        <f t="shared" si="226"/>
        <v>0</v>
      </c>
      <c r="V535" s="127">
        <f t="shared" si="226"/>
        <v>0</v>
      </c>
      <c r="W535" s="127">
        <f t="shared" si="226"/>
        <v>0</v>
      </c>
      <c r="X535" s="127">
        <f t="shared" si="226"/>
        <v>0</v>
      </c>
      <c r="Y535" s="127">
        <f t="shared" si="226"/>
        <v>0</v>
      </c>
      <c r="Z535" s="127">
        <f t="shared" si="226"/>
        <v>0</v>
      </c>
      <c r="AA535" s="127">
        <f t="shared" si="226"/>
        <v>0</v>
      </c>
      <c r="AB535" s="127">
        <f t="shared" si="226"/>
        <v>0</v>
      </c>
      <c r="AC535" s="127">
        <f t="shared" si="226"/>
        <v>0</v>
      </c>
      <c r="AD535" s="127">
        <f t="shared" si="226"/>
        <v>0</v>
      </c>
    </row>
    <row r="536" spans="1:30">
      <c r="A536" s="47" t="s">
        <v>110</v>
      </c>
      <c r="B536" s="49"/>
      <c r="C536" s="74">
        <f t="shared" si="227"/>
        <v>2032</v>
      </c>
      <c r="D536" s="132" t="s">
        <v>60</v>
      </c>
      <c r="E536" s="127">
        <f ca="1">OFFSET('Regulatory Asset Base'!$Q$155,$D500-1,0)</f>
        <v>0</v>
      </c>
      <c r="F536" s="127">
        <f t="shared" si="225"/>
        <v>0</v>
      </c>
      <c r="G536" s="127">
        <f t="shared" si="225"/>
        <v>0</v>
      </c>
      <c r="H536" s="127">
        <f t="shared" si="225"/>
        <v>0</v>
      </c>
      <c r="I536" s="127">
        <f t="shared" si="225"/>
        <v>0</v>
      </c>
      <c r="J536" s="127">
        <f t="shared" si="225"/>
        <v>0</v>
      </c>
      <c r="K536" s="127">
        <f t="shared" si="225"/>
        <v>0</v>
      </c>
      <c r="L536" s="127">
        <f t="shared" si="225"/>
        <v>0</v>
      </c>
      <c r="M536" s="127">
        <f t="shared" ca="1" si="225"/>
        <v>0</v>
      </c>
      <c r="N536" s="127">
        <f t="shared" ca="1" si="225"/>
        <v>0</v>
      </c>
      <c r="O536" s="127">
        <f t="shared" ca="1" si="225"/>
        <v>0</v>
      </c>
      <c r="P536" s="127">
        <f t="shared" ca="1" si="226"/>
        <v>0</v>
      </c>
      <c r="Q536" s="127">
        <f t="shared" ca="1" si="226"/>
        <v>0</v>
      </c>
      <c r="R536" s="127">
        <f t="shared" si="226"/>
        <v>0</v>
      </c>
      <c r="S536" s="127">
        <f t="shared" si="226"/>
        <v>0</v>
      </c>
      <c r="T536" s="127">
        <f t="shared" si="226"/>
        <v>0</v>
      </c>
      <c r="U536" s="127">
        <f t="shared" si="226"/>
        <v>0</v>
      </c>
      <c r="V536" s="127">
        <f t="shared" si="226"/>
        <v>0</v>
      </c>
      <c r="W536" s="127">
        <f t="shared" si="226"/>
        <v>0</v>
      </c>
      <c r="X536" s="127">
        <f t="shared" si="226"/>
        <v>0</v>
      </c>
      <c r="Y536" s="127">
        <f t="shared" si="226"/>
        <v>0</v>
      </c>
      <c r="Z536" s="127">
        <f t="shared" si="226"/>
        <v>0</v>
      </c>
      <c r="AA536" s="127">
        <f t="shared" si="226"/>
        <v>0</v>
      </c>
      <c r="AB536" s="127">
        <f t="shared" si="226"/>
        <v>0</v>
      </c>
      <c r="AC536" s="127">
        <f t="shared" si="226"/>
        <v>0</v>
      </c>
      <c r="AD536" s="127">
        <f t="shared" si="226"/>
        <v>0</v>
      </c>
    </row>
    <row r="537" spans="1:30">
      <c r="B537" s="49"/>
      <c r="C537" s="74">
        <f t="shared" si="227"/>
        <v>2033</v>
      </c>
      <c r="D537" s="132" t="s">
        <v>60</v>
      </c>
      <c r="E537" s="127">
        <f ca="1">OFFSET('Regulatory Asset Base'!$R$155,$D500-1,0)</f>
        <v>0</v>
      </c>
      <c r="F537" s="127">
        <f t="shared" si="225"/>
        <v>0</v>
      </c>
      <c r="G537" s="127">
        <f t="shared" si="225"/>
        <v>0</v>
      </c>
      <c r="H537" s="127">
        <f t="shared" si="225"/>
        <v>0</v>
      </c>
      <c r="I537" s="127">
        <f t="shared" si="225"/>
        <v>0</v>
      </c>
      <c r="J537" s="127">
        <f t="shared" si="225"/>
        <v>0</v>
      </c>
      <c r="K537" s="127">
        <f t="shared" si="225"/>
        <v>0</v>
      </c>
      <c r="L537" s="127">
        <f t="shared" si="225"/>
        <v>0</v>
      </c>
      <c r="M537" s="127">
        <f t="shared" si="225"/>
        <v>0</v>
      </c>
      <c r="N537" s="127">
        <f t="shared" ca="1" si="225"/>
        <v>0</v>
      </c>
      <c r="O537" s="127">
        <f t="shared" ca="1" si="225"/>
        <v>0</v>
      </c>
      <c r="P537" s="127">
        <f t="shared" ca="1" si="226"/>
        <v>0</v>
      </c>
      <c r="Q537" s="127">
        <f t="shared" ca="1" si="226"/>
        <v>0</v>
      </c>
      <c r="R537" s="127">
        <f t="shared" ca="1" si="226"/>
        <v>0</v>
      </c>
      <c r="S537" s="127">
        <f t="shared" si="226"/>
        <v>0</v>
      </c>
      <c r="T537" s="127">
        <f t="shared" si="226"/>
        <v>0</v>
      </c>
      <c r="U537" s="127">
        <f t="shared" si="226"/>
        <v>0</v>
      </c>
      <c r="V537" s="127">
        <f t="shared" si="226"/>
        <v>0</v>
      </c>
      <c r="W537" s="127">
        <f t="shared" si="226"/>
        <v>0</v>
      </c>
      <c r="X537" s="127">
        <f t="shared" si="226"/>
        <v>0</v>
      </c>
      <c r="Y537" s="127">
        <f t="shared" si="226"/>
        <v>0</v>
      </c>
      <c r="Z537" s="127">
        <f t="shared" si="226"/>
        <v>0</v>
      </c>
      <c r="AA537" s="127">
        <f t="shared" si="226"/>
        <v>0</v>
      </c>
      <c r="AB537" s="127">
        <f t="shared" si="226"/>
        <v>0</v>
      </c>
      <c r="AC537" s="127">
        <f t="shared" si="226"/>
        <v>0</v>
      </c>
      <c r="AD537" s="127">
        <f t="shared" si="226"/>
        <v>0</v>
      </c>
    </row>
    <row r="538" spans="1:30">
      <c r="B538" s="49"/>
      <c r="C538" s="74">
        <f t="shared" si="227"/>
        <v>2034</v>
      </c>
      <c r="D538" s="132" t="s">
        <v>60</v>
      </c>
      <c r="E538" s="127">
        <f ca="1">OFFSET('Regulatory Asset Base'!$S$155,$D500-1,0)</f>
        <v>0</v>
      </c>
      <c r="F538" s="127">
        <f t="shared" si="225"/>
        <v>0</v>
      </c>
      <c r="G538" s="127">
        <f t="shared" si="225"/>
        <v>0</v>
      </c>
      <c r="H538" s="127">
        <f t="shared" si="225"/>
        <v>0</v>
      </c>
      <c r="I538" s="127">
        <f t="shared" si="225"/>
        <v>0</v>
      </c>
      <c r="J538" s="127">
        <f t="shared" si="225"/>
        <v>0</v>
      </c>
      <c r="K538" s="127">
        <f t="shared" si="225"/>
        <v>0</v>
      </c>
      <c r="L538" s="127">
        <f t="shared" si="225"/>
        <v>0</v>
      </c>
      <c r="M538" s="127">
        <f t="shared" si="225"/>
        <v>0</v>
      </c>
      <c r="N538" s="127">
        <f t="shared" si="225"/>
        <v>0</v>
      </c>
      <c r="O538" s="127">
        <f t="shared" ca="1" si="225"/>
        <v>0</v>
      </c>
      <c r="P538" s="127">
        <f t="shared" ca="1" si="226"/>
        <v>0</v>
      </c>
      <c r="Q538" s="127">
        <f t="shared" ca="1" si="226"/>
        <v>0</v>
      </c>
      <c r="R538" s="127">
        <f t="shared" ca="1" si="226"/>
        <v>0</v>
      </c>
      <c r="S538" s="127">
        <f t="shared" ca="1" si="226"/>
        <v>0</v>
      </c>
      <c r="T538" s="127">
        <f t="shared" si="226"/>
        <v>0</v>
      </c>
      <c r="U538" s="127">
        <f t="shared" si="226"/>
        <v>0</v>
      </c>
      <c r="V538" s="127">
        <f t="shared" si="226"/>
        <v>0</v>
      </c>
      <c r="W538" s="127">
        <f t="shared" si="226"/>
        <v>0</v>
      </c>
      <c r="X538" s="127">
        <f t="shared" si="226"/>
        <v>0</v>
      </c>
      <c r="Y538" s="127">
        <f t="shared" si="226"/>
        <v>0</v>
      </c>
      <c r="Z538" s="127">
        <f t="shared" si="226"/>
        <v>0</v>
      </c>
      <c r="AA538" s="127">
        <f t="shared" si="226"/>
        <v>0</v>
      </c>
      <c r="AB538" s="127">
        <f t="shared" si="226"/>
        <v>0</v>
      </c>
      <c r="AC538" s="127">
        <f t="shared" si="226"/>
        <v>0</v>
      </c>
      <c r="AD538" s="127">
        <f t="shared" si="226"/>
        <v>0</v>
      </c>
    </row>
    <row r="539" spans="1:30">
      <c r="B539" s="49"/>
      <c r="C539" s="74">
        <f t="shared" si="227"/>
        <v>2035</v>
      </c>
      <c r="D539" s="132" t="s">
        <v>60</v>
      </c>
      <c r="E539" s="127">
        <f ca="1">OFFSET('Regulatory Asset Base'!$T$155,$D500-1,0)</f>
        <v>0</v>
      </c>
      <c r="F539" s="127">
        <f t="shared" ref="F539:O548" si="228">IF(F$4&lt;$C539,0,IF(F$4&gt;=$C539+$D$18,0,$E539/$D$18))</f>
        <v>0</v>
      </c>
      <c r="G539" s="127">
        <f t="shared" si="228"/>
        <v>0</v>
      </c>
      <c r="H539" s="127">
        <f t="shared" si="228"/>
        <v>0</v>
      </c>
      <c r="I539" s="127">
        <f t="shared" si="228"/>
        <v>0</v>
      </c>
      <c r="J539" s="127">
        <f t="shared" si="228"/>
        <v>0</v>
      </c>
      <c r="K539" s="127">
        <f t="shared" si="228"/>
        <v>0</v>
      </c>
      <c r="L539" s="127">
        <f t="shared" si="228"/>
        <v>0</v>
      </c>
      <c r="M539" s="127">
        <f t="shared" si="228"/>
        <v>0</v>
      </c>
      <c r="N539" s="127">
        <f t="shared" si="228"/>
        <v>0</v>
      </c>
      <c r="O539" s="127">
        <f t="shared" si="228"/>
        <v>0</v>
      </c>
      <c r="P539" s="127">
        <f t="shared" ref="P539:AD548" ca="1" si="229">IF(P$4&lt;$C539,0,IF(P$4&gt;=$C539+$D$18,0,$E539/$D$18))</f>
        <v>0</v>
      </c>
      <c r="Q539" s="127">
        <f t="shared" ca="1" si="229"/>
        <v>0</v>
      </c>
      <c r="R539" s="127">
        <f t="shared" ca="1" si="229"/>
        <v>0</v>
      </c>
      <c r="S539" s="127">
        <f t="shared" ca="1" si="229"/>
        <v>0</v>
      </c>
      <c r="T539" s="127">
        <f t="shared" ca="1" si="229"/>
        <v>0</v>
      </c>
      <c r="U539" s="127">
        <f t="shared" si="229"/>
        <v>0</v>
      </c>
      <c r="V539" s="127">
        <f t="shared" si="229"/>
        <v>0</v>
      </c>
      <c r="W539" s="127">
        <f t="shared" si="229"/>
        <v>0</v>
      </c>
      <c r="X539" s="127">
        <f t="shared" si="229"/>
        <v>0</v>
      </c>
      <c r="Y539" s="127">
        <f t="shared" si="229"/>
        <v>0</v>
      </c>
      <c r="Z539" s="127">
        <f t="shared" si="229"/>
        <v>0</v>
      </c>
      <c r="AA539" s="127">
        <f t="shared" si="229"/>
        <v>0</v>
      </c>
      <c r="AB539" s="127">
        <f t="shared" si="229"/>
        <v>0</v>
      </c>
      <c r="AC539" s="127">
        <f t="shared" si="229"/>
        <v>0</v>
      </c>
      <c r="AD539" s="127">
        <f t="shared" si="229"/>
        <v>0</v>
      </c>
    </row>
    <row r="540" spans="1:30">
      <c r="B540" s="49"/>
      <c r="C540" s="74">
        <f t="shared" si="227"/>
        <v>2036</v>
      </c>
      <c r="D540" s="132" t="s">
        <v>60</v>
      </c>
      <c r="E540" s="127">
        <f ca="1">OFFSET('Regulatory Asset Base'!$U$155,$D500-1,0)</f>
        <v>0</v>
      </c>
      <c r="F540" s="127">
        <f t="shared" si="228"/>
        <v>0</v>
      </c>
      <c r="G540" s="127">
        <f t="shared" si="228"/>
        <v>0</v>
      </c>
      <c r="H540" s="127">
        <f t="shared" si="228"/>
        <v>0</v>
      </c>
      <c r="I540" s="127">
        <f t="shared" si="228"/>
        <v>0</v>
      </c>
      <c r="J540" s="127">
        <f t="shared" si="228"/>
        <v>0</v>
      </c>
      <c r="K540" s="127">
        <f t="shared" si="228"/>
        <v>0</v>
      </c>
      <c r="L540" s="127">
        <f t="shared" si="228"/>
        <v>0</v>
      </c>
      <c r="M540" s="127">
        <f t="shared" si="228"/>
        <v>0</v>
      </c>
      <c r="N540" s="127">
        <f t="shared" si="228"/>
        <v>0</v>
      </c>
      <c r="O540" s="127">
        <f t="shared" si="228"/>
        <v>0</v>
      </c>
      <c r="P540" s="127">
        <f t="shared" si="229"/>
        <v>0</v>
      </c>
      <c r="Q540" s="127">
        <f t="shared" ca="1" si="229"/>
        <v>0</v>
      </c>
      <c r="R540" s="127">
        <f t="shared" ca="1" si="229"/>
        <v>0</v>
      </c>
      <c r="S540" s="127">
        <f t="shared" ca="1" si="229"/>
        <v>0</v>
      </c>
      <c r="T540" s="127">
        <f t="shared" ca="1" si="229"/>
        <v>0</v>
      </c>
      <c r="U540" s="127">
        <f t="shared" ca="1" si="229"/>
        <v>0</v>
      </c>
      <c r="V540" s="127">
        <f t="shared" si="229"/>
        <v>0</v>
      </c>
      <c r="W540" s="127">
        <f t="shared" si="229"/>
        <v>0</v>
      </c>
      <c r="X540" s="127">
        <f t="shared" si="229"/>
        <v>0</v>
      </c>
      <c r="Y540" s="127">
        <f t="shared" si="229"/>
        <v>0</v>
      </c>
      <c r="Z540" s="127">
        <f t="shared" si="229"/>
        <v>0</v>
      </c>
      <c r="AA540" s="127">
        <f t="shared" si="229"/>
        <v>0</v>
      </c>
      <c r="AB540" s="127">
        <f t="shared" si="229"/>
        <v>0</v>
      </c>
      <c r="AC540" s="127">
        <f t="shared" si="229"/>
        <v>0</v>
      </c>
      <c r="AD540" s="127">
        <f t="shared" si="229"/>
        <v>0</v>
      </c>
    </row>
    <row r="541" spans="1:30">
      <c r="B541" s="49"/>
      <c r="C541" s="74">
        <f t="shared" si="227"/>
        <v>2037</v>
      </c>
      <c r="D541" s="132" t="s">
        <v>60</v>
      </c>
      <c r="E541" s="127">
        <f ca="1">OFFSET('Regulatory Asset Base'!$V$155,$D500-1,0)</f>
        <v>0</v>
      </c>
      <c r="F541" s="127">
        <f t="shared" si="228"/>
        <v>0</v>
      </c>
      <c r="G541" s="127">
        <f t="shared" si="228"/>
        <v>0</v>
      </c>
      <c r="H541" s="127">
        <f t="shared" si="228"/>
        <v>0</v>
      </c>
      <c r="I541" s="127">
        <f t="shared" si="228"/>
        <v>0</v>
      </c>
      <c r="J541" s="127">
        <f t="shared" si="228"/>
        <v>0</v>
      </c>
      <c r="K541" s="127">
        <f t="shared" si="228"/>
        <v>0</v>
      </c>
      <c r="L541" s="127">
        <f t="shared" si="228"/>
        <v>0</v>
      </c>
      <c r="M541" s="127">
        <f t="shared" si="228"/>
        <v>0</v>
      </c>
      <c r="N541" s="127">
        <f t="shared" si="228"/>
        <v>0</v>
      </c>
      <c r="O541" s="127">
        <f t="shared" si="228"/>
        <v>0</v>
      </c>
      <c r="P541" s="127">
        <f t="shared" si="229"/>
        <v>0</v>
      </c>
      <c r="Q541" s="127">
        <f t="shared" si="229"/>
        <v>0</v>
      </c>
      <c r="R541" s="127">
        <f t="shared" ca="1" si="229"/>
        <v>0</v>
      </c>
      <c r="S541" s="127">
        <f t="shared" ca="1" si="229"/>
        <v>0</v>
      </c>
      <c r="T541" s="127">
        <f t="shared" ca="1" si="229"/>
        <v>0</v>
      </c>
      <c r="U541" s="127">
        <f t="shared" ca="1" si="229"/>
        <v>0</v>
      </c>
      <c r="V541" s="127">
        <f t="shared" ca="1" si="229"/>
        <v>0</v>
      </c>
      <c r="W541" s="127">
        <f t="shared" si="229"/>
        <v>0</v>
      </c>
      <c r="X541" s="127">
        <f t="shared" si="229"/>
        <v>0</v>
      </c>
      <c r="Y541" s="127">
        <f t="shared" si="229"/>
        <v>0</v>
      </c>
      <c r="Z541" s="127">
        <f t="shared" si="229"/>
        <v>0</v>
      </c>
      <c r="AA541" s="127">
        <f t="shared" si="229"/>
        <v>0</v>
      </c>
      <c r="AB541" s="127">
        <f t="shared" si="229"/>
        <v>0</v>
      </c>
      <c r="AC541" s="127">
        <f t="shared" si="229"/>
        <v>0</v>
      </c>
      <c r="AD541" s="127">
        <f t="shared" si="229"/>
        <v>0</v>
      </c>
    </row>
    <row r="542" spans="1:30">
      <c r="B542" s="49"/>
      <c r="C542" s="74">
        <f t="shared" si="227"/>
        <v>2038</v>
      </c>
      <c r="D542" s="132" t="s">
        <v>60</v>
      </c>
      <c r="E542" s="127">
        <f ca="1">OFFSET('Regulatory Asset Base'!$W$155,$D500-1,0)</f>
        <v>0</v>
      </c>
      <c r="F542" s="127">
        <f t="shared" si="228"/>
        <v>0</v>
      </c>
      <c r="G542" s="127">
        <f t="shared" si="228"/>
        <v>0</v>
      </c>
      <c r="H542" s="127">
        <f t="shared" si="228"/>
        <v>0</v>
      </c>
      <c r="I542" s="127">
        <f t="shared" si="228"/>
        <v>0</v>
      </c>
      <c r="J542" s="127">
        <f t="shared" si="228"/>
        <v>0</v>
      </c>
      <c r="K542" s="127">
        <f t="shared" si="228"/>
        <v>0</v>
      </c>
      <c r="L542" s="127">
        <f t="shared" si="228"/>
        <v>0</v>
      </c>
      <c r="M542" s="127">
        <f t="shared" si="228"/>
        <v>0</v>
      </c>
      <c r="N542" s="127">
        <f t="shared" si="228"/>
        <v>0</v>
      </c>
      <c r="O542" s="127">
        <f t="shared" si="228"/>
        <v>0</v>
      </c>
      <c r="P542" s="127">
        <f t="shared" si="229"/>
        <v>0</v>
      </c>
      <c r="Q542" s="127">
        <f t="shared" si="229"/>
        <v>0</v>
      </c>
      <c r="R542" s="127">
        <f t="shared" si="229"/>
        <v>0</v>
      </c>
      <c r="S542" s="127">
        <f t="shared" ca="1" si="229"/>
        <v>0</v>
      </c>
      <c r="T542" s="127">
        <f t="shared" ca="1" si="229"/>
        <v>0</v>
      </c>
      <c r="U542" s="127">
        <f t="shared" ca="1" si="229"/>
        <v>0</v>
      </c>
      <c r="V542" s="127">
        <f t="shared" ca="1" si="229"/>
        <v>0</v>
      </c>
      <c r="W542" s="127">
        <f t="shared" ca="1" si="229"/>
        <v>0</v>
      </c>
      <c r="X542" s="127">
        <f t="shared" si="229"/>
        <v>0</v>
      </c>
      <c r="Y542" s="127">
        <f t="shared" si="229"/>
        <v>0</v>
      </c>
      <c r="Z542" s="127">
        <f t="shared" si="229"/>
        <v>0</v>
      </c>
      <c r="AA542" s="127">
        <f t="shared" si="229"/>
        <v>0</v>
      </c>
      <c r="AB542" s="127">
        <f t="shared" si="229"/>
        <v>0</v>
      </c>
      <c r="AC542" s="127">
        <f t="shared" si="229"/>
        <v>0</v>
      </c>
      <c r="AD542" s="127">
        <f t="shared" si="229"/>
        <v>0</v>
      </c>
    </row>
    <row r="543" spans="1:30">
      <c r="B543" s="49"/>
      <c r="C543" s="74">
        <f t="shared" si="227"/>
        <v>2039</v>
      </c>
      <c r="D543" s="132" t="s">
        <v>60</v>
      </c>
      <c r="E543" s="127">
        <f ca="1">OFFSET('Regulatory Asset Base'!$X$155,$D500-1,0)</f>
        <v>0</v>
      </c>
      <c r="F543" s="127">
        <f t="shared" si="228"/>
        <v>0</v>
      </c>
      <c r="G543" s="127">
        <f t="shared" si="228"/>
        <v>0</v>
      </c>
      <c r="H543" s="127">
        <f t="shared" si="228"/>
        <v>0</v>
      </c>
      <c r="I543" s="127">
        <f t="shared" si="228"/>
        <v>0</v>
      </c>
      <c r="J543" s="127">
        <f t="shared" si="228"/>
        <v>0</v>
      </c>
      <c r="K543" s="127">
        <f t="shared" si="228"/>
        <v>0</v>
      </c>
      <c r="L543" s="127">
        <f t="shared" si="228"/>
        <v>0</v>
      </c>
      <c r="M543" s="127">
        <f t="shared" si="228"/>
        <v>0</v>
      </c>
      <c r="N543" s="127">
        <f t="shared" si="228"/>
        <v>0</v>
      </c>
      <c r="O543" s="127">
        <f t="shared" si="228"/>
        <v>0</v>
      </c>
      <c r="P543" s="127">
        <f t="shared" si="229"/>
        <v>0</v>
      </c>
      <c r="Q543" s="127">
        <f t="shared" si="229"/>
        <v>0</v>
      </c>
      <c r="R543" s="127">
        <f t="shared" si="229"/>
        <v>0</v>
      </c>
      <c r="S543" s="127">
        <f t="shared" si="229"/>
        <v>0</v>
      </c>
      <c r="T543" s="127">
        <f t="shared" ca="1" si="229"/>
        <v>0</v>
      </c>
      <c r="U543" s="127">
        <f t="shared" ca="1" si="229"/>
        <v>0</v>
      </c>
      <c r="V543" s="127">
        <f t="shared" ca="1" si="229"/>
        <v>0</v>
      </c>
      <c r="W543" s="127">
        <f t="shared" ca="1" si="229"/>
        <v>0</v>
      </c>
      <c r="X543" s="127">
        <f t="shared" ca="1" si="229"/>
        <v>0</v>
      </c>
      <c r="Y543" s="127">
        <f t="shared" si="229"/>
        <v>0</v>
      </c>
      <c r="Z543" s="127">
        <f t="shared" si="229"/>
        <v>0</v>
      </c>
      <c r="AA543" s="127">
        <f t="shared" si="229"/>
        <v>0</v>
      </c>
      <c r="AB543" s="127">
        <f t="shared" si="229"/>
        <v>0</v>
      </c>
      <c r="AC543" s="127">
        <f t="shared" si="229"/>
        <v>0</v>
      </c>
      <c r="AD543" s="127">
        <f t="shared" si="229"/>
        <v>0</v>
      </c>
    </row>
    <row r="544" spans="1:30">
      <c r="B544" s="49"/>
      <c r="C544" s="74">
        <f t="shared" si="227"/>
        <v>2040</v>
      </c>
      <c r="D544" s="132" t="s">
        <v>60</v>
      </c>
      <c r="E544" s="127">
        <f ca="1">OFFSET('Regulatory Asset Base'!$Y$155,$D500-1,0)</f>
        <v>0</v>
      </c>
      <c r="F544" s="127">
        <f t="shared" si="228"/>
        <v>0</v>
      </c>
      <c r="G544" s="127">
        <f t="shared" si="228"/>
        <v>0</v>
      </c>
      <c r="H544" s="127">
        <f t="shared" si="228"/>
        <v>0</v>
      </c>
      <c r="I544" s="127">
        <f t="shared" si="228"/>
        <v>0</v>
      </c>
      <c r="J544" s="127">
        <f t="shared" si="228"/>
        <v>0</v>
      </c>
      <c r="K544" s="127">
        <f t="shared" si="228"/>
        <v>0</v>
      </c>
      <c r="L544" s="127">
        <f t="shared" si="228"/>
        <v>0</v>
      </c>
      <c r="M544" s="127">
        <f t="shared" si="228"/>
        <v>0</v>
      </c>
      <c r="N544" s="127">
        <f t="shared" si="228"/>
        <v>0</v>
      </c>
      <c r="O544" s="127">
        <f t="shared" si="228"/>
        <v>0</v>
      </c>
      <c r="P544" s="127">
        <f t="shared" si="229"/>
        <v>0</v>
      </c>
      <c r="Q544" s="127">
        <f t="shared" si="229"/>
        <v>0</v>
      </c>
      <c r="R544" s="127">
        <f t="shared" si="229"/>
        <v>0</v>
      </c>
      <c r="S544" s="127">
        <f t="shared" si="229"/>
        <v>0</v>
      </c>
      <c r="T544" s="127">
        <f t="shared" si="229"/>
        <v>0</v>
      </c>
      <c r="U544" s="127">
        <f t="shared" ca="1" si="229"/>
        <v>0</v>
      </c>
      <c r="V544" s="127">
        <f t="shared" ca="1" si="229"/>
        <v>0</v>
      </c>
      <c r="W544" s="127">
        <f t="shared" ca="1" si="229"/>
        <v>0</v>
      </c>
      <c r="X544" s="127">
        <f t="shared" ca="1" si="229"/>
        <v>0</v>
      </c>
      <c r="Y544" s="127">
        <f t="shared" ca="1" si="229"/>
        <v>0</v>
      </c>
      <c r="Z544" s="127">
        <f t="shared" si="229"/>
        <v>0</v>
      </c>
      <c r="AA544" s="127">
        <f t="shared" si="229"/>
        <v>0</v>
      </c>
      <c r="AB544" s="127">
        <f t="shared" si="229"/>
        <v>0</v>
      </c>
      <c r="AC544" s="127">
        <f t="shared" si="229"/>
        <v>0</v>
      </c>
      <c r="AD544" s="127">
        <f t="shared" si="229"/>
        <v>0</v>
      </c>
    </row>
    <row r="545" spans="1:30">
      <c r="B545" s="49"/>
      <c r="C545" s="74">
        <f t="shared" si="227"/>
        <v>2041</v>
      </c>
      <c r="D545" s="132" t="s">
        <v>60</v>
      </c>
      <c r="E545" s="127">
        <f ca="1">OFFSET('Regulatory Asset Base'!$Z$155,$D500-1,0)</f>
        <v>0</v>
      </c>
      <c r="F545" s="127">
        <f t="shared" si="228"/>
        <v>0</v>
      </c>
      <c r="G545" s="127">
        <f t="shared" si="228"/>
        <v>0</v>
      </c>
      <c r="H545" s="127">
        <f t="shared" si="228"/>
        <v>0</v>
      </c>
      <c r="I545" s="127">
        <f t="shared" si="228"/>
        <v>0</v>
      </c>
      <c r="J545" s="127">
        <f t="shared" si="228"/>
        <v>0</v>
      </c>
      <c r="K545" s="127">
        <f t="shared" si="228"/>
        <v>0</v>
      </c>
      <c r="L545" s="127">
        <f t="shared" si="228"/>
        <v>0</v>
      </c>
      <c r="M545" s="127">
        <f t="shared" si="228"/>
        <v>0</v>
      </c>
      <c r="N545" s="127">
        <f t="shared" si="228"/>
        <v>0</v>
      </c>
      <c r="O545" s="127">
        <f t="shared" si="228"/>
        <v>0</v>
      </c>
      <c r="P545" s="127">
        <f t="shared" si="229"/>
        <v>0</v>
      </c>
      <c r="Q545" s="127">
        <f t="shared" si="229"/>
        <v>0</v>
      </c>
      <c r="R545" s="127">
        <f t="shared" si="229"/>
        <v>0</v>
      </c>
      <c r="S545" s="127">
        <f t="shared" si="229"/>
        <v>0</v>
      </c>
      <c r="T545" s="127">
        <f t="shared" si="229"/>
        <v>0</v>
      </c>
      <c r="U545" s="127">
        <f t="shared" si="229"/>
        <v>0</v>
      </c>
      <c r="V545" s="127">
        <f t="shared" ca="1" si="229"/>
        <v>0</v>
      </c>
      <c r="W545" s="127">
        <f t="shared" ca="1" si="229"/>
        <v>0</v>
      </c>
      <c r="X545" s="127">
        <f t="shared" ca="1" si="229"/>
        <v>0</v>
      </c>
      <c r="Y545" s="127">
        <f t="shared" ca="1" si="229"/>
        <v>0</v>
      </c>
      <c r="Z545" s="127">
        <f t="shared" ca="1" si="229"/>
        <v>0</v>
      </c>
      <c r="AA545" s="127">
        <f t="shared" si="229"/>
        <v>0</v>
      </c>
      <c r="AB545" s="127">
        <f t="shared" si="229"/>
        <v>0</v>
      </c>
      <c r="AC545" s="127">
        <f t="shared" si="229"/>
        <v>0</v>
      </c>
      <c r="AD545" s="127">
        <f t="shared" si="229"/>
        <v>0</v>
      </c>
    </row>
    <row r="546" spans="1:30">
      <c r="B546" s="49"/>
      <c r="C546" s="74">
        <f t="shared" si="227"/>
        <v>2042</v>
      </c>
      <c r="D546" s="132" t="s">
        <v>60</v>
      </c>
      <c r="E546" s="127">
        <f ca="1">OFFSET('Regulatory Asset Base'!$AA$155,$D500-1,0)</f>
        <v>0</v>
      </c>
      <c r="F546" s="127">
        <f t="shared" si="228"/>
        <v>0</v>
      </c>
      <c r="G546" s="127">
        <f t="shared" si="228"/>
        <v>0</v>
      </c>
      <c r="H546" s="127">
        <f t="shared" si="228"/>
        <v>0</v>
      </c>
      <c r="I546" s="127">
        <f t="shared" si="228"/>
        <v>0</v>
      </c>
      <c r="J546" s="127">
        <f t="shared" si="228"/>
        <v>0</v>
      </c>
      <c r="K546" s="127">
        <f t="shared" si="228"/>
        <v>0</v>
      </c>
      <c r="L546" s="127">
        <f t="shared" si="228"/>
        <v>0</v>
      </c>
      <c r="M546" s="127">
        <f t="shared" si="228"/>
        <v>0</v>
      </c>
      <c r="N546" s="127">
        <f t="shared" si="228"/>
        <v>0</v>
      </c>
      <c r="O546" s="127">
        <f t="shared" si="228"/>
        <v>0</v>
      </c>
      <c r="P546" s="127">
        <f t="shared" si="229"/>
        <v>0</v>
      </c>
      <c r="Q546" s="127">
        <f t="shared" si="229"/>
        <v>0</v>
      </c>
      <c r="R546" s="127">
        <f t="shared" si="229"/>
        <v>0</v>
      </c>
      <c r="S546" s="127">
        <f t="shared" si="229"/>
        <v>0</v>
      </c>
      <c r="T546" s="127">
        <f t="shared" si="229"/>
        <v>0</v>
      </c>
      <c r="U546" s="127">
        <f t="shared" si="229"/>
        <v>0</v>
      </c>
      <c r="V546" s="127">
        <f t="shared" si="229"/>
        <v>0</v>
      </c>
      <c r="W546" s="127">
        <f t="shared" ca="1" si="229"/>
        <v>0</v>
      </c>
      <c r="X546" s="127">
        <f t="shared" ca="1" si="229"/>
        <v>0</v>
      </c>
      <c r="Y546" s="127">
        <f t="shared" ca="1" si="229"/>
        <v>0</v>
      </c>
      <c r="Z546" s="127">
        <f t="shared" ca="1" si="229"/>
        <v>0</v>
      </c>
      <c r="AA546" s="127">
        <f t="shared" ca="1" si="229"/>
        <v>0</v>
      </c>
      <c r="AB546" s="127">
        <f t="shared" si="229"/>
        <v>0</v>
      </c>
      <c r="AC546" s="127">
        <f t="shared" si="229"/>
        <v>0</v>
      </c>
      <c r="AD546" s="127">
        <f t="shared" si="229"/>
        <v>0</v>
      </c>
    </row>
    <row r="547" spans="1:30" ht="11.4" customHeight="1">
      <c r="B547" s="49"/>
      <c r="C547" s="74">
        <f t="shared" si="227"/>
        <v>2043</v>
      </c>
      <c r="D547" s="132" t="s">
        <v>60</v>
      </c>
      <c r="E547" s="127">
        <f ca="1">OFFSET('Regulatory Asset Base'!$AB$155,$D500-1,0)</f>
        <v>0</v>
      </c>
      <c r="F547" s="127">
        <f t="shared" si="228"/>
        <v>0</v>
      </c>
      <c r="G547" s="127">
        <f t="shared" si="228"/>
        <v>0</v>
      </c>
      <c r="H547" s="127">
        <f t="shared" si="228"/>
        <v>0</v>
      </c>
      <c r="I547" s="127">
        <f t="shared" si="228"/>
        <v>0</v>
      </c>
      <c r="J547" s="127">
        <f t="shared" si="228"/>
        <v>0</v>
      </c>
      <c r="K547" s="127">
        <f t="shared" si="228"/>
        <v>0</v>
      </c>
      <c r="L547" s="127">
        <f t="shared" si="228"/>
        <v>0</v>
      </c>
      <c r="M547" s="127">
        <f t="shared" si="228"/>
        <v>0</v>
      </c>
      <c r="N547" s="127">
        <f t="shared" si="228"/>
        <v>0</v>
      </c>
      <c r="O547" s="127">
        <f t="shared" si="228"/>
        <v>0</v>
      </c>
      <c r="P547" s="127">
        <f t="shared" si="229"/>
        <v>0</v>
      </c>
      <c r="Q547" s="127">
        <f t="shared" si="229"/>
        <v>0</v>
      </c>
      <c r="R547" s="127">
        <f t="shared" si="229"/>
        <v>0</v>
      </c>
      <c r="S547" s="127">
        <f t="shared" si="229"/>
        <v>0</v>
      </c>
      <c r="T547" s="127">
        <f t="shared" si="229"/>
        <v>0</v>
      </c>
      <c r="U547" s="127">
        <f t="shared" si="229"/>
        <v>0</v>
      </c>
      <c r="V547" s="127">
        <f t="shared" si="229"/>
        <v>0</v>
      </c>
      <c r="W547" s="127">
        <f t="shared" si="229"/>
        <v>0</v>
      </c>
      <c r="X547" s="127">
        <f t="shared" ca="1" si="229"/>
        <v>0</v>
      </c>
      <c r="Y547" s="127">
        <f t="shared" ca="1" si="229"/>
        <v>0</v>
      </c>
      <c r="Z547" s="127">
        <f t="shared" ca="1" si="229"/>
        <v>0</v>
      </c>
      <c r="AA547" s="127">
        <f t="shared" ca="1" si="229"/>
        <v>0</v>
      </c>
      <c r="AB547" s="127">
        <f t="shared" ca="1" si="229"/>
        <v>0</v>
      </c>
      <c r="AC547" s="127">
        <f t="shared" si="229"/>
        <v>0</v>
      </c>
      <c r="AD547" s="127">
        <f t="shared" si="229"/>
        <v>0</v>
      </c>
    </row>
    <row r="548" spans="1:30">
      <c r="B548" s="49"/>
      <c r="C548" s="74">
        <f t="shared" si="227"/>
        <v>2044</v>
      </c>
      <c r="D548" s="132" t="s">
        <v>60</v>
      </c>
      <c r="E548" s="127">
        <f ca="1">OFFSET('Regulatory Asset Base'!$AC$155,$D500-1,0)</f>
        <v>0</v>
      </c>
      <c r="F548" s="127">
        <f t="shared" si="228"/>
        <v>0</v>
      </c>
      <c r="G548" s="127">
        <f t="shared" si="228"/>
        <v>0</v>
      </c>
      <c r="H548" s="127">
        <f t="shared" si="228"/>
        <v>0</v>
      </c>
      <c r="I548" s="127">
        <f t="shared" si="228"/>
        <v>0</v>
      </c>
      <c r="J548" s="127">
        <f t="shared" si="228"/>
        <v>0</v>
      </c>
      <c r="K548" s="127">
        <f t="shared" si="228"/>
        <v>0</v>
      </c>
      <c r="L548" s="127">
        <f t="shared" si="228"/>
        <v>0</v>
      </c>
      <c r="M548" s="127">
        <f t="shared" si="228"/>
        <v>0</v>
      </c>
      <c r="N548" s="127">
        <f t="shared" si="228"/>
        <v>0</v>
      </c>
      <c r="O548" s="127">
        <f t="shared" si="228"/>
        <v>0</v>
      </c>
      <c r="P548" s="127">
        <f t="shared" si="229"/>
        <v>0</v>
      </c>
      <c r="Q548" s="127">
        <f t="shared" si="229"/>
        <v>0</v>
      </c>
      <c r="R548" s="127">
        <f t="shared" si="229"/>
        <v>0</v>
      </c>
      <c r="S548" s="127">
        <f t="shared" si="229"/>
        <v>0</v>
      </c>
      <c r="T548" s="127">
        <f t="shared" si="229"/>
        <v>0</v>
      </c>
      <c r="U548" s="127">
        <f t="shared" si="229"/>
        <v>0</v>
      </c>
      <c r="V548" s="127">
        <f t="shared" si="229"/>
        <v>0</v>
      </c>
      <c r="W548" s="127">
        <f t="shared" si="229"/>
        <v>0</v>
      </c>
      <c r="X548" s="127">
        <f t="shared" si="229"/>
        <v>0</v>
      </c>
      <c r="Y548" s="127">
        <f t="shared" ca="1" si="229"/>
        <v>0</v>
      </c>
      <c r="Z548" s="127">
        <f t="shared" ca="1" si="229"/>
        <v>0</v>
      </c>
      <c r="AA548" s="127">
        <f t="shared" ca="1" si="229"/>
        <v>0</v>
      </c>
      <c r="AB548" s="127">
        <f t="shared" ca="1" si="229"/>
        <v>0</v>
      </c>
      <c r="AC548" s="127">
        <f t="shared" ca="1" si="229"/>
        <v>0</v>
      </c>
      <c r="AD548" s="127">
        <f t="shared" si="229"/>
        <v>0</v>
      </c>
    </row>
    <row r="549" spans="1:30" s="36" customFormat="1">
      <c r="A549" s="76"/>
      <c r="B549" s="77"/>
      <c r="C549" s="78" t="s">
        <v>111</v>
      </c>
      <c r="D549" s="132" t="s">
        <v>60</v>
      </c>
      <c r="E549" s="128"/>
      <c r="F549" s="128">
        <f>SUM(F529:F548)</f>
        <v>0</v>
      </c>
      <c r="G549" s="128">
        <f t="shared" ref="G549:AD549" ca="1" si="230">SUM(G529:G548)</f>
        <v>0</v>
      </c>
      <c r="H549" s="128">
        <f t="shared" ca="1" si="230"/>
        <v>0</v>
      </c>
      <c r="I549" s="128">
        <f t="shared" ca="1" si="230"/>
        <v>0</v>
      </c>
      <c r="J549" s="128">
        <f t="shared" ca="1" si="230"/>
        <v>0</v>
      </c>
      <c r="K549" s="128">
        <f t="shared" ca="1" si="230"/>
        <v>0</v>
      </c>
      <c r="L549" s="128">
        <f t="shared" ca="1" si="230"/>
        <v>0</v>
      </c>
      <c r="M549" s="128">
        <f t="shared" ca="1" si="230"/>
        <v>0</v>
      </c>
      <c r="N549" s="128">
        <f t="shared" ca="1" si="230"/>
        <v>0</v>
      </c>
      <c r="O549" s="128">
        <f t="shared" ca="1" si="230"/>
        <v>0</v>
      </c>
      <c r="P549" s="128">
        <f t="shared" ca="1" si="230"/>
        <v>0</v>
      </c>
      <c r="Q549" s="128">
        <f t="shared" ca="1" si="230"/>
        <v>0</v>
      </c>
      <c r="R549" s="128">
        <f t="shared" ca="1" si="230"/>
        <v>0</v>
      </c>
      <c r="S549" s="128">
        <f t="shared" ca="1" si="230"/>
        <v>0</v>
      </c>
      <c r="T549" s="128">
        <f t="shared" ca="1" si="230"/>
        <v>0</v>
      </c>
      <c r="U549" s="128">
        <f t="shared" ca="1" si="230"/>
        <v>0</v>
      </c>
      <c r="V549" s="128">
        <f t="shared" ca="1" si="230"/>
        <v>0</v>
      </c>
      <c r="W549" s="128">
        <f t="shared" ca="1" si="230"/>
        <v>0</v>
      </c>
      <c r="X549" s="128">
        <f t="shared" ca="1" si="230"/>
        <v>0</v>
      </c>
      <c r="Y549" s="128">
        <f t="shared" ca="1" si="230"/>
        <v>0</v>
      </c>
      <c r="Z549" s="128">
        <f t="shared" ca="1" si="230"/>
        <v>0</v>
      </c>
      <c r="AA549" s="128">
        <f t="shared" ca="1" si="230"/>
        <v>0</v>
      </c>
      <c r="AB549" s="128">
        <f t="shared" ca="1" si="230"/>
        <v>0</v>
      </c>
      <c r="AC549" s="128">
        <f t="shared" ca="1" si="230"/>
        <v>0</v>
      </c>
      <c r="AD549" s="128">
        <f t="shared" si="230"/>
        <v>0</v>
      </c>
    </row>
    <row r="550" spans="1:30">
      <c r="D550" s="50"/>
    </row>
    <row r="552" spans="1:30">
      <c r="E552" s="5"/>
      <c r="F552" s="5"/>
      <c r="G552" s="5"/>
    </row>
    <row r="553" spans="1:30">
      <c r="E553" s="5"/>
      <c r="F553" s="5"/>
      <c r="G553" s="5"/>
    </row>
    <row r="554" spans="1:30">
      <c r="E554" s="5"/>
      <c r="F554" s="5"/>
      <c r="G554" s="5"/>
    </row>
    <row r="555" spans="1:30">
      <c r="E555" s="5"/>
      <c r="F555" s="5"/>
      <c r="G555" s="5"/>
    </row>
    <row r="556" spans="1:30">
      <c r="E556" s="5"/>
      <c r="F556" s="5"/>
      <c r="G556" s="5"/>
    </row>
    <row r="557" spans="1:30">
      <c r="E557" s="5"/>
      <c r="F557" s="5"/>
      <c r="G557" s="5"/>
    </row>
  </sheetData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theme="9" tint="-0.499984740745262"/>
  </sheetPr>
  <dimension ref="A1:AB32"/>
  <sheetViews>
    <sheetView showGridLines="0" zoomScale="80" zoomScaleNormal="80" workbookViewId="0">
      <pane ySplit="4" topLeftCell="A5" activePane="bottomLeft" state="frozen"/>
      <selection activeCell="G34" sqref="G34"/>
      <selection pane="bottomLeft" activeCell="H41" sqref="H41"/>
    </sheetView>
  </sheetViews>
  <sheetFormatPr defaultColWidth="8.88671875" defaultRowHeight="11.4"/>
  <cols>
    <col min="1" max="2" width="8.88671875" style="7"/>
    <col min="3" max="3" width="25.109375" style="7" customWidth="1"/>
    <col min="4" max="4" width="23.5546875" style="7" customWidth="1"/>
    <col min="5" max="28" width="19.33203125" style="7" customWidth="1"/>
    <col min="29" max="16384" width="8.88671875" style="7"/>
  </cols>
  <sheetData>
    <row r="1" spans="1:28" s="85" customFormat="1" ht="15.6" customHeight="1">
      <c r="B1" s="86"/>
    </row>
    <row r="2" spans="1:28" s="85" customFormat="1" ht="16.350000000000001" customHeight="1"/>
    <row r="3" spans="1:28">
      <c r="A3" s="47"/>
      <c r="B3" s="47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7"/>
      <c r="O3" s="48"/>
      <c r="P3" s="47"/>
      <c r="Q3" s="48"/>
      <c r="R3" s="47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s="81" customFormat="1" ht="12">
      <c r="B4" s="81" t="str">
        <f>'Asset Depreciation'!B4</f>
        <v>S/n</v>
      </c>
      <c r="C4" s="81" t="str">
        <f>'Asset Depreciation'!C4</f>
        <v>Item</v>
      </c>
      <c r="D4" s="81" t="str">
        <f>'Asset Depreciation'!D4</f>
        <v>Unit</v>
      </c>
      <c r="E4" s="152">
        <f>'Asset Depreciation'!F4</f>
        <v>2025</v>
      </c>
      <c r="F4" s="152">
        <f t="shared" ref="F4:AB4" si="0">E4+1</f>
        <v>2026</v>
      </c>
      <c r="G4" s="152">
        <f t="shared" si="0"/>
        <v>2027</v>
      </c>
      <c r="H4" s="152">
        <f t="shared" si="0"/>
        <v>2028</v>
      </c>
      <c r="I4" s="152">
        <f t="shared" si="0"/>
        <v>2029</v>
      </c>
      <c r="J4" s="152">
        <f t="shared" si="0"/>
        <v>2030</v>
      </c>
      <c r="K4" s="152">
        <f t="shared" si="0"/>
        <v>2031</v>
      </c>
      <c r="L4" s="152">
        <f t="shared" si="0"/>
        <v>2032</v>
      </c>
      <c r="M4" s="152">
        <f t="shared" si="0"/>
        <v>2033</v>
      </c>
      <c r="N4" s="152">
        <f t="shared" si="0"/>
        <v>2034</v>
      </c>
      <c r="O4" s="152">
        <f t="shared" si="0"/>
        <v>2035</v>
      </c>
      <c r="P4" s="152">
        <f t="shared" si="0"/>
        <v>2036</v>
      </c>
      <c r="Q4" s="152">
        <f t="shared" si="0"/>
        <v>2037</v>
      </c>
      <c r="R4" s="152">
        <f t="shared" si="0"/>
        <v>2038</v>
      </c>
      <c r="S4" s="152">
        <f t="shared" si="0"/>
        <v>2039</v>
      </c>
      <c r="T4" s="152">
        <f t="shared" si="0"/>
        <v>2040</v>
      </c>
      <c r="U4" s="152">
        <f t="shared" si="0"/>
        <v>2041</v>
      </c>
      <c r="V4" s="152">
        <f t="shared" si="0"/>
        <v>2042</v>
      </c>
      <c r="W4" s="152">
        <f t="shared" si="0"/>
        <v>2043</v>
      </c>
      <c r="X4" s="152">
        <f t="shared" si="0"/>
        <v>2044</v>
      </c>
      <c r="Y4" s="152">
        <f t="shared" si="0"/>
        <v>2045</v>
      </c>
      <c r="Z4" s="152">
        <f t="shared" si="0"/>
        <v>2046</v>
      </c>
      <c r="AA4" s="152">
        <f t="shared" si="0"/>
        <v>2047</v>
      </c>
      <c r="AB4" s="152">
        <f t="shared" si="0"/>
        <v>2048</v>
      </c>
    </row>
    <row r="6" spans="1:28">
      <c r="D6" s="87"/>
      <c r="E6" s="88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</row>
    <row r="8" spans="1:28" s="85" customFormat="1" ht="12">
      <c r="B8" s="90">
        <v>1</v>
      </c>
      <c r="C8" s="81" t="s">
        <v>120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10" spans="1:28" ht="12.6" thickBot="1">
      <c r="C10" s="91"/>
    </row>
    <row r="11" spans="1:28" ht="12" thickBot="1">
      <c r="C11" s="92" t="s">
        <v>121</v>
      </c>
      <c r="D11" s="83" t="s">
        <v>60</v>
      </c>
      <c r="E11" s="138">
        <f>'Regulated OPEX'!F19</f>
        <v>6434262.0308542466</v>
      </c>
      <c r="F11" s="138">
        <f>'Regulated OPEX'!G19</f>
        <v>6562947.2714713328</v>
      </c>
      <c r="G11" s="138">
        <f>'Regulated OPEX'!H19</f>
        <v>6694206.2169007603</v>
      </c>
      <c r="H11" s="138">
        <f>'Regulated OPEX'!I19</f>
        <v>6828090.3412387753</v>
      </c>
      <c r="I11" s="138">
        <f>'Regulated OPEX'!J19</f>
        <v>6964652.1480635507</v>
      </c>
      <c r="J11" s="138">
        <f>'Regulated OPEX'!K19</f>
        <v>7103945.1910248213</v>
      </c>
      <c r="K11" s="138">
        <f>'Regulated OPEX'!L19</f>
        <v>7246024.0948453182</v>
      </c>
      <c r="L11" s="138">
        <f>'Regulated OPEX'!M19</f>
        <v>7390944.5767422253</v>
      </c>
      <c r="M11" s="138">
        <f>'Regulated OPEX'!N19</f>
        <v>7538763.4682770697</v>
      </c>
      <c r="N11" s="138">
        <f>'Regulated OPEX'!O19</f>
        <v>7689538.7376426114</v>
      </c>
      <c r="O11" s="138">
        <f>'Regulated OPEX'!P19</f>
        <v>7843329.5123954639</v>
      </c>
      <c r="P11" s="138">
        <f>'Regulated OPEX'!Q19</f>
        <v>8000196.1026433725</v>
      </c>
      <c r="Q11" s="138">
        <f>'Regulated OPEX'!R19</f>
        <v>8160200.0246962402</v>
      </c>
      <c r="R11" s="138">
        <f>'Regulated OPEX'!S19</f>
        <v>8323404.0251901653</v>
      </c>
      <c r="S11" s="138">
        <f>'Regulated OPEX'!T19</f>
        <v>8489872.105693968</v>
      </c>
      <c r="T11" s="138">
        <f>'Regulated OPEX'!U19</f>
        <v>8659669.5478078481</v>
      </c>
      <c r="U11" s="138">
        <f>'Regulated OPEX'!V19</f>
        <v>8832862.9387640059</v>
      </c>
      <c r="V11" s="138">
        <f>'Regulated OPEX'!W19</f>
        <v>9009520.1975392867</v>
      </c>
      <c r="W11" s="138">
        <f>'Regulated OPEX'!X19</f>
        <v>9189710.601490071</v>
      </c>
      <c r="X11" s="138">
        <f>'Regulated OPEX'!Y19</f>
        <v>9373504.8135198727</v>
      </c>
      <c r="Y11" s="138">
        <f>'Regulated OPEX'!Z19</f>
        <v>9560974.90979027</v>
      </c>
      <c r="Z11" s="138">
        <f>'Regulated OPEX'!AA19</f>
        <v>9752194.4079860765</v>
      </c>
      <c r="AA11" s="138">
        <f>'Regulated OPEX'!AB19</f>
        <v>9947238.2961457986</v>
      </c>
      <c r="AB11" s="138">
        <f>'Regulated OPEX'!AC19</f>
        <v>10146183.062068716</v>
      </c>
    </row>
    <row r="12" spans="1:28" ht="12" thickBot="1">
      <c r="C12" s="92" t="s">
        <v>122</v>
      </c>
      <c r="D12" s="83" t="s">
        <v>60</v>
      </c>
      <c r="E12" s="138">
        <f>'Regulated OPEX'!F36</f>
        <v>773658.76122495963</v>
      </c>
      <c r="F12" s="138">
        <f>'Regulated OPEX'!G36</f>
        <v>789131.93644945894</v>
      </c>
      <c r="G12" s="138">
        <f>'Regulated OPEX'!H36</f>
        <v>804914.57517844811</v>
      </c>
      <c r="H12" s="138">
        <f>'Regulated OPEX'!I36</f>
        <v>821012.86668201711</v>
      </c>
      <c r="I12" s="138">
        <f>'Regulated OPEX'!J36</f>
        <v>837433.12401565746</v>
      </c>
      <c r="J12" s="138">
        <f>'Regulated OPEX'!K36</f>
        <v>854181.78649597079</v>
      </c>
      <c r="K12" s="138">
        <f>'Regulated OPEX'!L36</f>
        <v>871265.42222588998</v>
      </c>
      <c r="L12" s="138">
        <f>'Regulated OPEX'!M36</f>
        <v>888690.730670408</v>
      </c>
      <c r="M12" s="138">
        <f>'Regulated OPEX'!N36</f>
        <v>906464.54528381606</v>
      </c>
      <c r="N12" s="138">
        <f>'Regulated OPEX'!O36</f>
        <v>924593.83618949226</v>
      </c>
      <c r="O12" s="138">
        <f>'Regulated OPEX'!P36</f>
        <v>943085.7129132821</v>
      </c>
      <c r="P12" s="138">
        <f>'Regulated OPEX'!Q36</f>
        <v>961947.42717154801</v>
      </c>
      <c r="Q12" s="138">
        <f>'Regulated OPEX'!R36</f>
        <v>981186.37571497867</v>
      </c>
      <c r="R12" s="138">
        <f>'Regulated OPEX'!S36</f>
        <v>1000810.1032292785</v>
      </c>
      <c r="S12" s="138">
        <f>'Regulated OPEX'!T36</f>
        <v>1020826.305293864</v>
      </c>
      <c r="T12" s="138">
        <f>'Regulated OPEX'!U36</f>
        <v>1041242.8313997413</v>
      </c>
      <c r="U12" s="138">
        <f>'Regulated OPEX'!V36</f>
        <v>1062067.688027736</v>
      </c>
      <c r="V12" s="138">
        <f>'Regulated OPEX'!W36</f>
        <v>1083309.041788291</v>
      </c>
      <c r="W12" s="138">
        <f>'Regulated OPEX'!X36</f>
        <v>1104975.2226240567</v>
      </c>
      <c r="X12" s="138">
        <f>'Regulated OPEX'!Y36</f>
        <v>1127074.7270765379</v>
      </c>
      <c r="Y12" s="138">
        <f>'Regulated OPEX'!Z36</f>
        <v>1149616.2216180686</v>
      </c>
      <c r="Z12" s="138">
        <f>'Regulated OPEX'!AA36</f>
        <v>1172608.54605043</v>
      </c>
      <c r="AA12" s="138">
        <f>'Regulated OPEX'!AB36</f>
        <v>1196060.7169714386</v>
      </c>
      <c r="AB12" s="138">
        <f>'Regulated OPEX'!AC36</f>
        <v>1219981.9313108677</v>
      </c>
    </row>
    <row r="13" spans="1:28" ht="12" thickBot="1">
      <c r="C13" s="92" t="s">
        <v>114</v>
      </c>
      <c r="D13" s="83" t="s">
        <v>60</v>
      </c>
      <c r="E13" s="138">
        <f>'Asset Depreciation'!F26</f>
        <v>0</v>
      </c>
      <c r="F13" s="138">
        <f ca="1">'Asset Depreciation'!G26</f>
        <v>5953626.5254432419</v>
      </c>
      <c r="G13" s="138">
        <f ca="1">'Asset Depreciation'!H26</f>
        <v>5953626.5254432419</v>
      </c>
      <c r="H13" s="138">
        <f ca="1">'Asset Depreciation'!I26</f>
        <v>5953626.5254432419</v>
      </c>
      <c r="I13" s="138">
        <f ca="1">'Asset Depreciation'!J26</f>
        <v>5953626.5254432419</v>
      </c>
      <c r="J13" s="138">
        <f ca="1">'Asset Depreciation'!K26</f>
        <v>5953626.5254432419</v>
      </c>
      <c r="K13" s="138">
        <f ca="1">'Asset Depreciation'!L26</f>
        <v>4349574.027170158</v>
      </c>
      <c r="L13" s="138">
        <f ca="1">'Asset Depreciation'!M26</f>
        <v>4349574.027170158</v>
      </c>
      <c r="M13" s="138">
        <f ca="1">'Asset Depreciation'!N26</f>
        <v>4349574.027170158</v>
      </c>
      <c r="N13" s="138">
        <f ca="1">'Asset Depreciation'!O26</f>
        <v>4349574.027170158</v>
      </c>
      <c r="O13" s="138">
        <f ca="1">'Asset Depreciation'!P26</f>
        <v>4349574.027170158</v>
      </c>
      <c r="P13" s="138">
        <f ca="1">'Asset Depreciation'!Q26</f>
        <v>4317338.2454524515</v>
      </c>
      <c r="Q13" s="138">
        <f ca="1">'Asset Depreciation'!R26</f>
        <v>4317338.2454524515</v>
      </c>
      <c r="R13" s="138">
        <f ca="1">'Asset Depreciation'!S26</f>
        <v>4317338.2454524515</v>
      </c>
      <c r="S13" s="138">
        <f ca="1">'Asset Depreciation'!T26</f>
        <v>4317338.2454524515</v>
      </c>
      <c r="T13" s="138">
        <f ca="1">'Asset Depreciation'!U26</f>
        <v>4317338.2454524515</v>
      </c>
      <c r="U13" s="138">
        <f ca="1">'Asset Depreciation'!V26</f>
        <v>4317338.2454524515</v>
      </c>
      <c r="V13" s="138">
        <f ca="1">'Asset Depreciation'!W26</f>
        <v>4317338.2454524515</v>
      </c>
      <c r="W13" s="138">
        <f ca="1">'Asset Depreciation'!X26</f>
        <v>4317338.2454524515</v>
      </c>
      <c r="X13" s="138">
        <f ca="1">'Asset Depreciation'!Y26</f>
        <v>4317338.2454524515</v>
      </c>
      <c r="Y13" s="138">
        <f ca="1">'Asset Depreciation'!Z26</f>
        <v>4317338.2454524515</v>
      </c>
      <c r="Z13" s="138">
        <f ca="1">'Asset Depreciation'!AA26</f>
        <v>0</v>
      </c>
      <c r="AA13" s="138">
        <f ca="1">'Asset Depreciation'!AB26</f>
        <v>0</v>
      </c>
      <c r="AB13" s="138">
        <f ca="1">'Asset Depreciation'!AC26</f>
        <v>0</v>
      </c>
    </row>
    <row r="14" spans="1:28" ht="12" thickBot="1">
      <c r="C14" s="92" t="s">
        <v>115</v>
      </c>
      <c r="D14" s="83" t="s">
        <v>60</v>
      </c>
      <c r="E14" s="138">
        <f>'Asset Depreciation'!F29</f>
        <v>26834971.770665437</v>
      </c>
      <c r="F14" s="138">
        <f ca="1">'Asset Depreciation'!G29</f>
        <v>25147714.013354819</v>
      </c>
      <c r="G14" s="138">
        <f ca="1">'Asset Depreciation'!H29</f>
        <v>23460456.256044209</v>
      </c>
      <c r="H14" s="138">
        <f ca="1">'Asset Depreciation'!I29</f>
        <v>21773198.498733595</v>
      </c>
      <c r="I14" s="138">
        <f ca="1">'Asset Depreciation'!J29</f>
        <v>20085940.741422985</v>
      </c>
      <c r="J14" s="138">
        <f ca="1">'Asset Depreciation'!K29</f>
        <v>18398682.984112367</v>
      </c>
      <c r="K14" s="138">
        <f ca="1">'Asset Depreciation'!L29</f>
        <v>17166013.704812344</v>
      </c>
      <c r="L14" s="138">
        <f ca="1">'Asset Depreciation'!M29</f>
        <v>15933344.425512323</v>
      </c>
      <c r="M14" s="138">
        <f ca="1">'Asset Depreciation'!N29</f>
        <v>14700675.1462123</v>
      </c>
      <c r="N14" s="138">
        <f ca="1">'Asset Depreciation'!O29</f>
        <v>13468005.866912279</v>
      </c>
      <c r="O14" s="138">
        <f ca="1">'Asset Depreciation'!P29</f>
        <v>12235336.587612256</v>
      </c>
      <c r="P14" s="138">
        <f ca="1">'Asset Depreciation'!Q29</f>
        <v>11011802.928851031</v>
      </c>
      <c r="Q14" s="138">
        <f ca="1">'Asset Depreciation'!R29</f>
        <v>9788269.2700898051</v>
      </c>
      <c r="R14" s="138">
        <f ca="1">'Asset Depreciation'!S29</f>
        <v>8564735.6113285795</v>
      </c>
      <c r="S14" s="138">
        <f ca="1">'Asset Depreciation'!T29</f>
        <v>7341201.9525673548</v>
      </c>
      <c r="T14" s="138">
        <f ca="1">'Asset Depreciation'!U29</f>
        <v>6117668.2938061301</v>
      </c>
      <c r="U14" s="138">
        <f ca="1">'Asset Depreciation'!V29</f>
        <v>4894134.6350449054</v>
      </c>
      <c r="V14" s="138">
        <f ca="1">'Asset Depreciation'!W29</f>
        <v>3670600.9762836802</v>
      </c>
      <c r="W14" s="138">
        <f ca="1">'Asset Depreciation'!X29</f>
        <v>2447067.317522455</v>
      </c>
      <c r="X14" s="138">
        <f ca="1">'Asset Depreciation'!Y29</f>
        <v>1223533.6587612308</v>
      </c>
      <c r="Y14" s="138">
        <f ca="1">'Asset Depreciation'!Z29</f>
        <v>5.8829042245633894E-9</v>
      </c>
      <c r="Z14" s="138">
        <f ca="1">'Asset Depreciation'!AA29</f>
        <v>5.8829042245633894E-9</v>
      </c>
      <c r="AA14" s="138">
        <f ca="1">'Asset Depreciation'!AB29</f>
        <v>5.8829042245633894E-9</v>
      </c>
      <c r="AB14" s="138">
        <f ca="1">'Asset Depreciation'!AC29</f>
        <v>5.8829042245633894E-9</v>
      </c>
    </row>
    <row r="15" spans="1:28" ht="12.6" customHeight="1" thickBot="1"/>
    <row r="16" spans="1:28" ht="14.1" customHeight="1" thickBot="1">
      <c r="C16" s="72" t="s">
        <v>116</v>
      </c>
      <c r="D16" s="83" t="s">
        <v>60</v>
      </c>
      <c r="E16" s="140">
        <f>SUM(E11:E14)</f>
        <v>34042892.562744647</v>
      </c>
      <c r="F16" s="140">
        <f t="shared" ref="F16:AB16" ca="1" si="1">SUM(F11:F14)</f>
        <v>38453419.746718854</v>
      </c>
      <c r="G16" s="140">
        <f t="shared" ca="1" si="1"/>
        <v>36913203.57356666</v>
      </c>
      <c r="H16" s="140">
        <f t="shared" ca="1" si="1"/>
        <v>35375928.232097626</v>
      </c>
      <c r="I16" s="140">
        <f t="shared" ca="1" si="1"/>
        <v>33841652.538945436</v>
      </c>
      <c r="J16" s="140">
        <f t="shared" ca="1" si="1"/>
        <v>32310436.487076402</v>
      </c>
      <c r="K16" s="140">
        <f t="shared" ca="1" si="1"/>
        <v>29632877.249053709</v>
      </c>
      <c r="L16" s="140">
        <f t="shared" ca="1" si="1"/>
        <v>28562553.760095112</v>
      </c>
      <c r="M16" s="140">
        <f t="shared" ca="1" si="1"/>
        <v>27495477.186943345</v>
      </c>
      <c r="N16" s="140">
        <f t="shared" ca="1" si="1"/>
        <v>26431712.46791454</v>
      </c>
      <c r="O16" s="140">
        <f t="shared" ca="1" si="1"/>
        <v>25371325.840091161</v>
      </c>
      <c r="P16" s="140">
        <f t="shared" ca="1" si="1"/>
        <v>24291284.704118405</v>
      </c>
      <c r="Q16" s="140">
        <f t="shared" ca="1" si="1"/>
        <v>23246993.915953476</v>
      </c>
      <c r="R16" s="140">
        <f t="shared" ca="1" si="1"/>
        <v>22206287.985200476</v>
      </c>
      <c r="S16" s="140">
        <f t="shared" ca="1" si="1"/>
        <v>21169238.609007638</v>
      </c>
      <c r="T16" s="140">
        <f t="shared" ca="1" si="1"/>
        <v>20135918.918466173</v>
      </c>
      <c r="U16" s="140">
        <f t="shared" ca="1" si="1"/>
        <v>19106403.5072891</v>
      </c>
      <c r="V16" s="140">
        <f t="shared" ca="1" si="1"/>
        <v>18080768.461063709</v>
      </c>
      <c r="W16" s="140">
        <f t="shared" ca="1" si="1"/>
        <v>17059091.387089033</v>
      </c>
      <c r="X16" s="140">
        <f t="shared" ca="1" si="1"/>
        <v>16041451.444810094</v>
      </c>
      <c r="Y16" s="140">
        <f t="shared" ca="1" si="1"/>
        <v>15027929.376860796</v>
      </c>
      <c r="Z16" s="140">
        <f t="shared" ca="1" si="1"/>
        <v>10924802.954036511</v>
      </c>
      <c r="AA16" s="140">
        <f t="shared" ca="1" si="1"/>
        <v>11143299.013117243</v>
      </c>
      <c r="AB16" s="140">
        <f t="shared" ca="1" si="1"/>
        <v>11366164.993379589</v>
      </c>
    </row>
    <row r="17" spans="2:28" ht="14.1" customHeight="1">
      <c r="C17" s="72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</row>
    <row r="18" spans="2:28" ht="12.6" customHeight="1">
      <c r="E18" s="93"/>
    </row>
    <row r="19" spans="2:28" s="85" customFormat="1" ht="12">
      <c r="B19" s="90">
        <v>2</v>
      </c>
      <c r="C19" s="81" t="s">
        <v>125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2:28" ht="12.6" customHeight="1"/>
    <row r="21" spans="2:28" ht="12.6" customHeight="1" thickBot="1">
      <c r="C21" s="91"/>
    </row>
    <row r="22" spans="2:28" ht="12" thickBot="1">
      <c r="C22" s="92" t="s">
        <v>123</v>
      </c>
      <c r="D22" s="83" t="s">
        <v>117</v>
      </c>
      <c r="E22" s="139">
        <f>E11/Assumptions!F34/1000</f>
        <v>1.0492925686324603</v>
      </c>
      <c r="F22" s="139">
        <f>F11/Assumptions!G34/1000</f>
        <v>0.53513921000255493</v>
      </c>
      <c r="G22" s="139">
        <f>G11/Assumptions!H34/1000</f>
        <v>0.36389466280173738</v>
      </c>
      <c r="H22" s="139">
        <f>H11/Assumptions!I34/1000</f>
        <v>0.27837941704332914</v>
      </c>
      <c r="I22" s="139">
        <f>I11/Assumptions!J34/1000</f>
        <v>0.22715760430735651</v>
      </c>
      <c r="J22" s="139">
        <f>J11/Assumptions!K34/1000</f>
        <v>0.20273816184431567</v>
      </c>
      <c r="K22" s="139">
        <f>K11/Assumptions!L34/1000</f>
        <v>0.20679292508120201</v>
      </c>
      <c r="L22" s="139">
        <f>L11/Assumptions!M34/1000</f>
        <v>0.21092878358282607</v>
      </c>
      <c r="M22" s="139">
        <f>M11/Assumptions!N34/1000</f>
        <v>0.21514735925448258</v>
      </c>
      <c r="N22" s="139">
        <f>N11/Assumptions!O34/1000</f>
        <v>0.21945030643957225</v>
      </c>
      <c r="O22" s="139">
        <f>O11/Assumptions!P34/1000</f>
        <v>0.2238393125683637</v>
      </c>
      <c r="P22" s="139">
        <f>P11/Assumptions!Q34/1000</f>
        <v>0.22831609881973094</v>
      </c>
      <c r="Q22" s="139">
        <f>Q11/Assumptions!R34/1000</f>
        <v>0.23288242079612559</v>
      </c>
      <c r="R22" s="139">
        <f>R11/Assumptions!S34/1000</f>
        <v>0.23754006921204812</v>
      </c>
      <c r="S22" s="139">
        <f>S11/Assumptions!T34/1000</f>
        <v>0.24229087059628904</v>
      </c>
      <c r="T22" s="139">
        <f>T11/Assumptions!U34/1000</f>
        <v>0.24713668800821484</v>
      </c>
      <c r="U22" s="139">
        <f>U11/Assumptions!V34/1000</f>
        <v>0.25207942176837916</v>
      </c>
      <c r="V22" s="139">
        <f>V11/Assumptions!W34/1000</f>
        <v>0.25712101020374678</v>
      </c>
      <c r="W22" s="139">
        <f>W11/Assumptions!X34/1000</f>
        <v>0.26226343040782168</v>
      </c>
      <c r="X22" s="139">
        <f>X11/Assumptions!Y34/1000</f>
        <v>0.26750869901597807</v>
      </c>
      <c r="Y22" s="139">
        <f>Y11/Assumptions!Z34/1000</f>
        <v>0.27285887299629763</v>
      </c>
      <c r="Z22" s="139">
        <f>Z11/Assumptions!AA34/1000</f>
        <v>0.27831605045622365</v>
      </c>
      <c r="AA22" s="139">
        <f>AA11/Assumptions!AB34/1000</f>
        <v>0.28388237146534812</v>
      </c>
      <c r="AB22" s="139">
        <f>AB11/Assumptions!AC34/1000</f>
        <v>0.2895600188946551</v>
      </c>
    </row>
    <row r="23" spans="2:28" ht="12" thickBot="1">
      <c r="C23" s="92" t="s">
        <v>124</v>
      </c>
      <c r="D23" s="83" t="s">
        <v>117</v>
      </c>
      <c r="E23" s="139">
        <f>E12/Assumptions!F34/1000</f>
        <v>0.12616744312213957</v>
      </c>
      <c r="F23" s="139">
        <f>F12/Assumptions!G34/1000</f>
        <v>6.4345395992291193E-2</v>
      </c>
      <c r="G23" s="139">
        <f>G12/Assumptions!H34/1000</f>
        <v>4.3754869274757996E-2</v>
      </c>
      <c r="H23" s="139">
        <f>H12/Assumptions!I34/1000</f>
        <v>3.3472474995189877E-2</v>
      </c>
      <c r="I23" s="139">
        <f>I12/Assumptions!J34/1000</f>
        <v>2.7313539596074934E-2</v>
      </c>
      <c r="J23" s="139">
        <f>J12/Assumptions!K34/1000</f>
        <v>2.4377334089496883E-2</v>
      </c>
      <c r="K23" s="139">
        <f>K12/Assumptions!L34/1000</f>
        <v>2.4864880771286815E-2</v>
      </c>
      <c r="L23" s="139">
        <f>L12/Assumptions!M34/1000</f>
        <v>2.5362178386712557E-2</v>
      </c>
      <c r="M23" s="139">
        <f>M12/Assumptions!N34/1000</f>
        <v>2.5869421954446806E-2</v>
      </c>
      <c r="N23" s="139">
        <f>N12/Assumptions!O34/1000</f>
        <v>2.6386810393535739E-2</v>
      </c>
      <c r="O23" s="139">
        <f>O12/Assumptions!P34/1000</f>
        <v>2.6914546601406453E-2</v>
      </c>
      <c r="P23" s="139">
        <f>P12/Assumptions!Q34/1000</f>
        <v>2.7452837533434589E-2</v>
      </c>
      <c r="Q23" s="139">
        <f>Q12/Assumptions!R34/1000</f>
        <v>2.8001894284103272E-2</v>
      </c>
      <c r="R23" s="139">
        <f>R12/Assumptions!S34/1000</f>
        <v>2.8561932169785344E-2</v>
      </c>
      <c r="S23" s="139">
        <f>S12/Assumptions!T34/1000</f>
        <v>2.913317081318105E-2</v>
      </c>
      <c r="T23" s="139">
        <f>T12/Assumptions!U34/1000</f>
        <v>2.9715834229444675E-2</v>
      </c>
      <c r="U23" s="139">
        <f>U12/Assumptions!V34/1000</f>
        <v>3.0310150914033565E-2</v>
      </c>
      <c r="V23" s="139">
        <f>V12/Assumptions!W34/1000</f>
        <v>3.091635393231424E-2</v>
      </c>
      <c r="W23" s="139">
        <f>W12/Assumptions!X34/1000</f>
        <v>3.1534681010960519E-2</v>
      </c>
      <c r="X23" s="139">
        <f>X12/Assumptions!Y34/1000</f>
        <v>3.2165374631179737E-2</v>
      </c>
      <c r="Y23" s="139">
        <f>Y12/Assumptions!Z34/1000</f>
        <v>3.2808682123803327E-2</v>
      </c>
      <c r="Z23" s="139">
        <f>Z12/Assumptions!AA34/1000</f>
        <v>3.3464855766279396E-2</v>
      </c>
      <c r="AA23" s="139">
        <f>AA12/Assumptions!AB34/1000</f>
        <v>3.4134152881604984E-2</v>
      </c>
      <c r="AB23" s="139">
        <f>AB12/Assumptions!AC34/1000</f>
        <v>3.4816835939237088E-2</v>
      </c>
    </row>
    <row r="24" spans="2:28" ht="12" thickBot="1">
      <c r="C24" s="92" t="s">
        <v>118</v>
      </c>
      <c r="D24" s="83" t="s">
        <v>117</v>
      </c>
      <c r="E24" s="139">
        <f>E13/Assumptions!F34/1000</f>
        <v>0</v>
      </c>
      <c r="F24" s="139">
        <f ca="1">F13/Assumptions!G34/1000</f>
        <v>0.48545552229641575</v>
      </c>
      <c r="G24" s="139">
        <f ca="1">G13/Assumptions!H34/1000</f>
        <v>0.32363701486427715</v>
      </c>
      <c r="H24" s="139">
        <f ca="1">H13/Assumptions!I34/1000</f>
        <v>0.24272776114820788</v>
      </c>
      <c r="I24" s="139">
        <f ca="1">I13/Assumptions!J34/1000</f>
        <v>0.19418220891856627</v>
      </c>
      <c r="J24" s="139">
        <f ca="1">J13/Assumptions!K34/1000</f>
        <v>0.16990943280374549</v>
      </c>
      <c r="K24" s="139">
        <f ca="1">K13/Assumptions!L34/1000</f>
        <v>0.12413167885759582</v>
      </c>
      <c r="L24" s="139">
        <f ca="1">L13/Assumptions!M34/1000</f>
        <v>0.12413167885759582</v>
      </c>
      <c r="M24" s="139">
        <f ca="1">M13/Assumptions!N34/1000</f>
        <v>0.12413167885759582</v>
      </c>
      <c r="N24" s="139">
        <f ca="1">N13/Assumptions!O34/1000</f>
        <v>0.12413167885759582</v>
      </c>
      <c r="O24" s="139">
        <f ca="1">O13/Assumptions!P34/1000</f>
        <v>0.12413167885759582</v>
      </c>
      <c r="P24" s="139">
        <f ca="1">P13/Assumptions!Q34/1000</f>
        <v>0.12321170791816356</v>
      </c>
      <c r="Q24" s="139">
        <f ca="1">Q13/Assumptions!R34/1000</f>
        <v>0.12321170791816356</v>
      </c>
      <c r="R24" s="139">
        <f ca="1">R13/Assumptions!S34/1000</f>
        <v>0.12321170791816356</v>
      </c>
      <c r="S24" s="139">
        <f ca="1">S13/Assumptions!T34/1000</f>
        <v>0.12321170791816356</v>
      </c>
      <c r="T24" s="139">
        <f ca="1">T13/Assumptions!U34/1000</f>
        <v>0.12321170791816356</v>
      </c>
      <c r="U24" s="139">
        <f ca="1">U13/Assumptions!V34/1000</f>
        <v>0.12321170791816356</v>
      </c>
      <c r="V24" s="139">
        <f ca="1">V13/Assumptions!W34/1000</f>
        <v>0.12321170791816356</v>
      </c>
      <c r="W24" s="139">
        <f ca="1">W13/Assumptions!X34/1000</f>
        <v>0.12321170791816356</v>
      </c>
      <c r="X24" s="139">
        <f ca="1">X13/Assumptions!Y34/1000</f>
        <v>0.12321170791816356</v>
      </c>
      <c r="Y24" s="139">
        <f ca="1">Y13/Assumptions!Z34/1000</f>
        <v>0.12321170791816356</v>
      </c>
      <c r="Z24" s="139">
        <f ca="1">Z13/Assumptions!AA34/1000</f>
        <v>0</v>
      </c>
      <c r="AA24" s="139">
        <f ca="1">AA13/Assumptions!AB34/1000</f>
        <v>0</v>
      </c>
      <c r="AB24" s="139">
        <f ca="1">AB13/Assumptions!AC34/1000</f>
        <v>0</v>
      </c>
    </row>
    <row r="25" spans="2:28" ht="12" thickBot="1">
      <c r="C25" s="92" t="s">
        <v>119</v>
      </c>
      <c r="D25" s="83" t="s">
        <v>117</v>
      </c>
      <c r="E25" s="139">
        <f>E14/Assumptions!F34/1000</f>
        <v>4.3762184883668365</v>
      </c>
      <c r="F25" s="139">
        <f ca="1">F14/Assumptions!G34/1000</f>
        <v>2.0505311491646139</v>
      </c>
      <c r="G25" s="139">
        <f ca="1">G14/Assumptions!H34/1000</f>
        <v>1.2753020360972065</v>
      </c>
      <c r="H25" s="139">
        <f ca="1">H14/Assumptions!I34/1000</f>
        <v>0.8876874795635028</v>
      </c>
      <c r="I25" s="139">
        <f ca="1">I14/Assumptions!J34/1000</f>
        <v>0.65511874564328065</v>
      </c>
      <c r="J25" s="139">
        <f ca="1">J14/Assumptions!K34/1000</f>
        <v>0.52507656918128898</v>
      </c>
      <c r="K25" s="139">
        <f ca="1">K14/Assumptions!L34/1000</f>
        <v>0.48989765139304636</v>
      </c>
      <c r="L25" s="139">
        <f ca="1">L14/Assumptions!M34/1000</f>
        <v>0.45471873360480375</v>
      </c>
      <c r="M25" s="139">
        <f ca="1">M14/Assumptions!N34/1000</f>
        <v>0.41953981581656108</v>
      </c>
      <c r="N25" s="139">
        <f ca="1">N14/Assumptions!O34/1000</f>
        <v>0.38436089802831847</v>
      </c>
      <c r="O25" s="139">
        <f ca="1">O14/Assumptions!P34/1000</f>
        <v>0.3491819802400758</v>
      </c>
      <c r="P25" s="139">
        <f ca="1">P14/Assumptions!Q34/1000</f>
        <v>0.31426378221606827</v>
      </c>
      <c r="Q25" s="139">
        <f ca="1">Q14/Assumptions!R34/1000</f>
        <v>0.27934558419206063</v>
      </c>
      <c r="R25" s="139">
        <f ca="1">R14/Assumptions!S34/1000</f>
        <v>0.24442738616805307</v>
      </c>
      <c r="S25" s="139">
        <f ca="1">S14/Assumptions!T34/1000</f>
        <v>0.20950918814404551</v>
      </c>
      <c r="T25" s="139">
        <f ca="1">T14/Assumptions!U34/1000</f>
        <v>0.17459099012003795</v>
      </c>
      <c r="U25" s="139">
        <f ca="1">U14/Assumptions!V34/1000</f>
        <v>0.1396727920960304</v>
      </c>
      <c r="V25" s="139">
        <f ca="1">V14/Assumptions!W34/1000</f>
        <v>0.10475459407202284</v>
      </c>
      <c r="W25" s="139">
        <f ca="1">W14/Assumptions!X34/1000</f>
        <v>6.9836396048015267E-2</v>
      </c>
      <c r="X25" s="139">
        <f ca="1">X14/Assumptions!Y34/1000</f>
        <v>3.4918198024007731E-2</v>
      </c>
      <c r="Y25" s="139">
        <f ca="1">Y14/Assumptions!Z34/1000</f>
        <v>1.6789110229918348E-16</v>
      </c>
      <c r="Z25" s="139">
        <f ca="1">Z14/Assumptions!AA34/1000</f>
        <v>1.6789110229918348E-16</v>
      </c>
      <c r="AA25" s="139">
        <f ca="1">AA14/Assumptions!AB34/1000</f>
        <v>1.6789110229918348E-16</v>
      </c>
      <c r="AB25" s="139">
        <f ca="1">AB14/Assumptions!AC34/1000</f>
        <v>1.6789110229918348E-16</v>
      </c>
    </row>
    <row r="26" spans="2:28" ht="14.1" customHeight="1" thickBot="1"/>
    <row r="27" spans="2:28" s="38" customFormat="1" ht="12.6" customHeight="1" thickBot="1">
      <c r="C27" s="72" t="s">
        <v>125</v>
      </c>
      <c r="D27" s="83" t="s">
        <v>117</v>
      </c>
      <c r="E27" s="141">
        <f>E16/Assumptions!F34/1000</f>
        <v>5.5516785001214375</v>
      </c>
      <c r="F27" s="141">
        <f ca="1">F16/Assumptions!G34/1000</f>
        <v>3.1354712774558755</v>
      </c>
      <c r="G27" s="141">
        <f ca="1">G16/Assumptions!H34/1000</f>
        <v>2.006588583037979</v>
      </c>
      <c r="H27" s="141">
        <f ca="1">H16/Assumptions!I34/1000</f>
        <v>1.4422671327502297</v>
      </c>
      <c r="I27" s="141">
        <f ca="1">I16/Assumptions!J34/1000</f>
        <v>1.1037720984652786</v>
      </c>
      <c r="J27" s="141">
        <f ca="1">J16/Assumptions!K34/1000</f>
        <v>0.92210149791884699</v>
      </c>
      <c r="K27" s="141">
        <f ca="1">K16/Assumptions!L34/1000</f>
        <v>0.84568713610313107</v>
      </c>
      <c r="L27" s="141">
        <f ca="1">L16/Assumptions!M34/1000</f>
        <v>0.81514137443193813</v>
      </c>
      <c r="M27" s="141">
        <f ca="1">M16/Assumptions!N34/1000</f>
        <v>0.78468827588308632</v>
      </c>
      <c r="N27" s="141">
        <f ca="1">N16/Assumptions!O34/1000</f>
        <v>0.75432969371902236</v>
      </c>
      <c r="O27" s="141">
        <f ca="1">O16/Assumptions!P34/1000</f>
        <v>0.72406751826744187</v>
      </c>
      <c r="P27" s="141">
        <f ca="1">P16/Assumptions!Q34/1000</f>
        <v>0.69324442648739737</v>
      </c>
      <c r="Q27" s="141">
        <f ca="1">Q16/Assumptions!R34/1000</f>
        <v>0.66344160719045309</v>
      </c>
      <c r="R27" s="141">
        <f ca="1">R16/Assumptions!S34/1000</f>
        <v>0.63374109546805013</v>
      </c>
      <c r="S27" s="141">
        <f ca="1">S16/Assumptions!T34/1000</f>
        <v>0.60414493747167919</v>
      </c>
      <c r="T27" s="141">
        <f ca="1">T16/Assumptions!U34/1000</f>
        <v>0.57465522027586113</v>
      </c>
      <c r="U27" s="141">
        <f ca="1">U16/Assumptions!V34/1000</f>
        <v>0.54527407269660666</v>
      </c>
      <c r="V27" s="141">
        <f ca="1">V16/Assumptions!W34/1000</f>
        <v>0.51600366612624737</v>
      </c>
      <c r="W27" s="141">
        <f ca="1">W16/Assumptions!X34/1000</f>
        <v>0.48684621538496098</v>
      </c>
      <c r="X27" s="141">
        <f ca="1">X16/Assumptions!Y34/1000</f>
        <v>0.45780397958932917</v>
      </c>
      <c r="Y27" s="141">
        <f ca="1">Y16/Assumptions!Z34/1000</f>
        <v>0.42887926303826468</v>
      </c>
      <c r="Z27" s="141">
        <f ca="1">Z16/Assumptions!AA34/1000</f>
        <v>0.31178090622250315</v>
      </c>
      <c r="AA27" s="141">
        <f ca="1">AA16/Assumptions!AB34/1000</f>
        <v>0.31801652434695327</v>
      </c>
      <c r="AB27" s="141">
        <f ca="1">AB16/Assumptions!AC34/1000</f>
        <v>0.32437685483389239</v>
      </c>
    </row>
    <row r="28" spans="2:28"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</row>
    <row r="29" spans="2:28"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</row>
    <row r="30" spans="2:28"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</row>
    <row r="32" spans="2:28" s="85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 Page</vt:lpstr>
      <vt:lpstr>User Guide</vt:lpstr>
      <vt:lpstr>Assumptions</vt:lpstr>
      <vt:lpstr>Regulatory Asset Base</vt:lpstr>
      <vt:lpstr>Regulated OPEX</vt:lpstr>
      <vt:lpstr>Asset Depreciation</vt:lpstr>
      <vt:lpstr>DUoS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IKENNA</dc:creator>
  <cp:lastModifiedBy>Reuben Okoye</cp:lastModifiedBy>
  <dcterms:created xsi:type="dcterms:W3CDTF">2025-05-25T09:19:27Z</dcterms:created>
  <dcterms:modified xsi:type="dcterms:W3CDTF">2025-12-09T10:58:41Z</dcterms:modified>
</cp:coreProperties>
</file>